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ปฏิบัติ\ศธจ\เม.ย. 62\ระบบสารสนเทศภูมิศาสตร์ 62 GIS\ข้อมูลที่จะใส่เพิ่มหน้าเว็บ\Excel PDF\นำขึ้นได้\6อุดมศึกษา\"/>
    </mc:Choice>
  </mc:AlternateContent>
  <xr:revisionPtr revIDLastSave="0" documentId="13_ncr:1_{B83D0C1D-689B-486F-845C-B51EACA77E7E}" xr6:coauthVersionLast="41" xr6:coauthVersionMax="41" xr10:uidLastSave="{00000000-0000-0000-0000-000000000000}"/>
  <bookViews>
    <workbookView xWindow="-120" yWindow="-120" windowWidth="29040" windowHeight="15840" tabRatio="820" xr2:uid="{00000000-000D-0000-FFFF-FFFF00000000}"/>
  </bookViews>
  <sheets>
    <sheet name="1_ข้อมูลทั่วไป" sheetId="29" r:id="rId1"/>
    <sheet name="2_ผอและรองผอ." sheetId="44" r:id="rId2"/>
    <sheet name="3_บุคลากรตามตำแหน่ง" sheetId="43" r:id="rId3"/>
    <sheet name="4 การศึกษา" sheetId="40" r:id="rId4"/>
    <sheet name="5_นักศึกษา ป.ตรี" sheetId="42" r:id="rId5"/>
    <sheet name="6_นักศึกษา ป.โท-เอก)" sheetId="41" r:id="rId6"/>
    <sheet name="7. โอกาส" sheetId="38" r:id="rId7"/>
  </sheets>
  <definedNames>
    <definedName name="_xlnm._FilterDatabase" localSheetId="0" hidden="1">'1_ข้อมูลทั่วไป'!$B$6:$B$9</definedName>
    <definedName name="_xlnm.Print_Area" localSheetId="0">'1_ข้อมูลทั่วไป'!$A$1:$F$12</definedName>
    <definedName name="_xlnm.Print_Area" localSheetId="1">'2_ผอและรองผอ.'!$A$1:$H$25</definedName>
    <definedName name="_xlnm.Print_Area" localSheetId="2">'3_บุคลากรตามตำแหน่ง'!$A$1:$T$14</definedName>
    <definedName name="_xlnm.Print_Area" localSheetId="3">'4 การศึกษา'!$A$1:$O$13</definedName>
    <definedName name="_xlnm.Print_Area" localSheetId="4">'5_นักศึกษา ป.ตรี'!$A$1:$AG$14</definedName>
    <definedName name="_xlnm.Print_Area" localSheetId="5">'6_นักศึกษา ป.โท-เอก)'!$A$1:$O$14</definedName>
    <definedName name="_xlnm.Print_Area" localSheetId="6">'7. โอกาส'!$A$1:$W$11</definedName>
    <definedName name="_xlnm.Print_Titles" localSheetId="0">'1_ข้อมูลทั่วไป'!$6:$6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" i="41" l="1"/>
  <c r="AE7" i="42"/>
  <c r="AD7" i="42"/>
  <c r="AC7" i="42"/>
  <c r="X7" i="42"/>
  <c r="U7" i="42"/>
  <c r="T7" i="42"/>
  <c r="S7" i="42"/>
  <c r="P7" i="42"/>
  <c r="O7" i="42"/>
  <c r="N7" i="42"/>
  <c r="K7" i="42"/>
  <c r="J7" i="42"/>
  <c r="I7" i="42"/>
  <c r="F7" i="42"/>
  <c r="E7" i="42"/>
  <c r="D7" i="42"/>
  <c r="W7" i="42"/>
  <c r="R7" i="42"/>
  <c r="M7" i="42"/>
  <c r="H7" i="42"/>
  <c r="C7" i="42"/>
  <c r="AF7" i="42" l="1"/>
  <c r="V7" i="42"/>
  <c r="L7" i="42"/>
  <c r="G7" i="42"/>
  <c r="Q7" i="42"/>
  <c r="AA7" i="42"/>
  <c r="AG7" i="42" l="1"/>
</calcChain>
</file>

<file path=xl/sharedStrings.xml><?xml version="1.0" encoding="utf-8"?>
<sst xmlns="http://schemas.openxmlformats.org/spreadsheetml/2006/main" count="276" uniqueCount="174">
  <si>
    <t>โทรศัพท์</t>
  </si>
  <si>
    <t>สำนักงาน</t>
  </si>
  <si>
    <t>ที่ตั้งสถานศึกษา</t>
  </si>
  <si>
    <t>ที่</t>
  </si>
  <si>
    <t>หมายเลขโทรศัพท์</t>
  </si>
  <si>
    <t>โทรสาร</t>
  </si>
  <si>
    <t>ตำแหน่ง</t>
  </si>
  <si>
    <t>ชื่อสถานศึกษา</t>
  </si>
  <si>
    <t>รวมทั้งหมด</t>
  </si>
  <si>
    <t>ชื่อผู้บริหารและรองผู้บริหาร</t>
  </si>
  <si>
    <t>โทรศัพท์สำนักงาน</t>
  </si>
  <si>
    <t>มือถือ</t>
  </si>
  <si>
    <t>รับผิดชอบบริหารฝ่าย</t>
  </si>
  <si>
    <t>(ที่อยู่สามารถส่งทางไปรษณีย์ได้)</t>
  </si>
  <si>
    <t>จำนวนนักศึกษา (คน)</t>
  </si>
  <si>
    <t>ระดับ ปริญญาตรี</t>
  </si>
  <si>
    <t xml:space="preserve">ปี 1 </t>
  </si>
  <si>
    <t>ปี 2</t>
  </si>
  <si>
    <t>ปี 3</t>
  </si>
  <si>
    <t>ปี 4</t>
  </si>
  <si>
    <t>ปริญญาโท</t>
  </si>
  <si>
    <t>ปริญญาเอก</t>
  </si>
  <si>
    <t>ผู้บริหาร</t>
  </si>
  <si>
    <t>อาจารย์พิเศษ</t>
  </si>
  <si>
    <t>บัณฑิตศึกษา</t>
  </si>
  <si>
    <t>เจ้าหน้าที่</t>
  </si>
  <si>
    <t>สถาบัน/หน่วยงาน</t>
  </si>
  <si>
    <t>ประกาศนียบัตร</t>
  </si>
  <si>
    <t>จำนวน
สาขาวิชาที่เปิดสอน</t>
  </si>
  <si>
    <t>ผู้บริหารสถานศึกษา</t>
  </si>
  <si>
    <t>ข้าราชการ กพ.</t>
  </si>
  <si>
    <t>บุคลากรทางการศึกษา 38ค(2)</t>
  </si>
  <si>
    <t>พนักงานราชการ</t>
  </si>
  <si>
    <t>ลูกจ้างประจำ</t>
  </si>
  <si>
    <t>ข้าราชการครู</t>
  </si>
  <si>
    <t xml:space="preserve">ลูกจ้างชั่วคราว (ครู) </t>
  </si>
  <si>
    <t xml:space="preserve">ลูกจ้างชั่วคราว (เจ้าหน้าที่) </t>
  </si>
  <si>
    <t>ข้าราชการครูและบุคลากรทางการศึกษา</t>
  </si>
  <si>
    <t>พนักงานของรัฐ</t>
  </si>
  <si>
    <t>อาจารย์</t>
  </si>
  <si>
    <t>พนักงานมหาวิทยาลัย</t>
  </si>
  <si>
    <t>สายงานการสอนและบริหาร</t>
  </si>
  <si>
    <t>สถาบันอุดมศึกษาเอกชน</t>
  </si>
  <si>
    <t>วิชาชีพระยะสั้น</t>
  </si>
  <si>
    <t>รวม</t>
  </si>
  <si>
    <t>ครุศาสตร์/ศึกษาศาสตร์</t>
  </si>
  <si>
    <t>มนุษย์ศาสตร์และสังคมศาสตร์</t>
  </si>
  <si>
    <t>วิทยาศาสตร์และเทคโนโลยี</t>
  </si>
  <si>
    <t>วิทยาศาสตร์สุขภาพ</t>
  </si>
  <si>
    <t>สถานศึกษา/กลุ่มวิชา</t>
  </si>
  <si>
    <t>หน่วยงาน</t>
  </si>
  <si>
    <t>ระดับชั้น</t>
  </si>
  <si>
    <t>การออกกลางคัน</t>
  </si>
  <si>
    <t>เจ็บป่วย/อุบัติเหตุ</t>
  </si>
  <si>
    <t>ยากจน</t>
  </si>
  <si>
    <t>ปัญหาครอบครัว</t>
  </si>
  <si>
    <t>สมรส</t>
  </si>
  <si>
    <t>อพยพตามผู้ปกครอง</t>
  </si>
  <si>
    <t>ป.ตรี</t>
  </si>
  <si>
    <t>ผู้เรียนพิการ</t>
  </si>
  <si>
    <t>ผู้เรียนด้อยโอกาส</t>
  </si>
  <si>
    <t>ศึกษาต่อบัณฑิตศึกษา</t>
  </si>
  <si>
    <t>พึงพอใจ</t>
  </si>
  <si>
    <t>ไม่พึงพอใจ</t>
  </si>
  <si>
    <t>ไม่มีงานทำ</t>
  </si>
  <si>
    <t>จำนวน</t>
  </si>
  <si>
    <t>มีงานทำ/ธุรกิจส่วนตัว</t>
  </si>
  <si>
    <t>คุณวุฒิทางการศึกษา</t>
  </si>
  <si>
    <t>ต่ำว่าปริญญาตรี</t>
  </si>
  <si>
    <t>ปริญญาตรี</t>
  </si>
  <si>
    <t>กลุ่มวิชาวิทยาศาสตร์และเทคโนโลยี</t>
  </si>
  <si>
    <t>กลุ่มวิชาวิทยาศาสตร์สุขภาพ</t>
  </si>
  <si>
    <t>กลุ่มสาขาวิชาของบุคลากรในสถาบันอุดมศึกษา (ผู้สอน)</t>
  </si>
  <si>
    <t>กลุ่มวิชา
มนุษยศาสตร์และสังคมศาสตร์</t>
  </si>
  <si>
    <t>มนุษยศาสตร์และสังคมศาสตร์</t>
  </si>
  <si>
    <t>กลุ่มสาขาวิชาของบุคลากรในสถาบันอุดมศึกษา (สายบริหารและสายสนับสนุน)</t>
  </si>
  <si>
    <t>เว็บไซต์</t>
  </si>
  <si>
    <t xml:space="preserve">                สายงานการสอนและบริหารสถานศึกษา</t>
  </si>
  <si>
    <t>ชื่อผู้บริหาร</t>
  </si>
  <si>
    <t>สายสนับสนุน</t>
  </si>
  <si>
    <t xml:space="preserve">ลูกจ้างชั่วคราว (อื่น ๆ) </t>
  </si>
  <si>
    <t>อื่น ๆ</t>
  </si>
  <si>
    <r>
      <t>หมายเหตุ</t>
    </r>
    <r>
      <rPr>
        <sz val="14"/>
        <rFont val="TH SarabunPSK"/>
        <family val="2"/>
      </rPr>
      <t xml:space="preserve">      ข้อมูล ณ วันที่ 10 มิถุนายน 2561</t>
    </r>
  </si>
  <si>
    <t>ความพึงพอใจผู้ใช้บัณฑิต 2561</t>
  </si>
  <si>
    <t>ตาราง     การสำรวจข้อมูลด้านโอกาสทางการศึกษาของนักเรียน/นักศึกษา</t>
  </si>
  <si>
    <t>ตาราง    ข้อมูลเพื่อการติดต่อสื่อสารผู้บริหารและรองผู้บริหาร</t>
  </si>
  <si>
    <t>* กรุณาเพิ่มเติมคณะ หรือกลุ่มวิชา ที่นอกเหนือตัวอย่าง</t>
  </si>
  <si>
    <t>แบบเก็บข้อมูลสถานศึกษา ระดับอุดมศึกษา จังหวัดเพชรบูรณ์</t>
  </si>
  <si>
    <t>ตาราง   ข้อมูลทั่วไป ระดับอุดมศึกษา จังหวัดเพชรบูรณ์</t>
  </si>
  <si>
    <t>มหาวิทยาลัยราชภัฏเพชรบูรณ์</t>
  </si>
  <si>
    <r>
      <t xml:space="preserve">ตาราง     จำนวน </t>
    </r>
    <r>
      <rPr>
        <b/>
        <u/>
        <sz val="16"/>
        <rFont val="TH SarabunPSK"/>
        <family val="2"/>
      </rPr>
      <t xml:space="preserve">บุคลากร </t>
    </r>
    <r>
      <rPr>
        <b/>
        <sz val="16"/>
        <rFont val="TH SarabunPSK"/>
        <family val="2"/>
      </rPr>
      <t>ของสถานศึกษา   จำแนกตามตำแหน่ง และเพศ ประจำปีการศึกษา 2562</t>
    </r>
  </si>
  <si>
    <r>
      <t xml:space="preserve">ตาราง    จำนวน </t>
    </r>
    <r>
      <rPr>
        <b/>
        <u/>
        <sz val="14"/>
        <rFont val="TH SarabunPSK"/>
        <family val="2"/>
      </rPr>
      <t>บุคลากร</t>
    </r>
    <r>
      <rPr>
        <b/>
        <sz val="14"/>
        <rFont val="TH SarabunPSK"/>
        <family val="2"/>
      </rPr>
      <t xml:space="preserve"> ในสถานศึกษา จำแนกคุณวุฒิและสาขาวิชา ประจำปีการศึกษา 2562</t>
    </r>
  </si>
  <si>
    <r>
      <t>ตาราง    จำนวน</t>
    </r>
    <r>
      <rPr>
        <b/>
        <u/>
        <sz val="16"/>
        <rFont val="TH SarabunPSK"/>
        <family val="2"/>
      </rPr>
      <t xml:space="preserve"> นักศึกษา</t>
    </r>
    <r>
      <rPr>
        <b/>
        <sz val="16"/>
        <rFont val="TH SarabunPSK"/>
        <family val="2"/>
      </rPr>
      <t xml:space="preserve"> ของสถานศึกษา  จำแนกตามระดับการศึกษา  ประจำปีการศึกษา 2562</t>
    </r>
  </si>
  <si>
    <t>ผู้เรียนจบการศึกษา ปี2560</t>
  </si>
  <si>
    <t>จำนวนผู้เรียนจบการศึกษา ปี2561</t>
  </si>
  <si>
    <t>ความพึงพอใจผู้ใช้บัณฑิต 2562</t>
  </si>
  <si>
    <t>ประจำปีการศึกษา 2562</t>
  </si>
  <si>
    <r>
      <t>หมายเหตุ</t>
    </r>
    <r>
      <rPr>
        <sz val="14"/>
        <rFont val="TH SarabunPSK"/>
        <family val="2"/>
      </rPr>
      <t xml:space="preserve">      ข้อมูล ณ วันที่ 10 มิถุนายน 2562</t>
    </r>
  </si>
  <si>
    <t>83  หมู่ 11 ถนนสระบุรี - หล่มสัก  ตำบลสะเดียง</t>
  </si>
  <si>
    <t>อำเภอเมืองเพชรบูรณ์  จังหวัดเพชรบูรณ์ 67000</t>
  </si>
  <si>
    <t>ผู้ช่วยศาสตราจารย์ ดร.ประยูร  ลิ้มสุข</t>
  </si>
  <si>
    <t>อธิการบดี</t>
  </si>
  <si>
    <t>056-717101</t>
  </si>
  <si>
    <t>056-717158</t>
  </si>
  <si>
    <t>https://www.pcru.ac.th/palace/10/</t>
  </si>
  <si>
    <t>อาจารย์ ดร.นงลักษณ์  อานี</t>
  </si>
  <si>
    <t>คณะมนุษยศาสตร์และสังคมศาสตร์</t>
  </si>
  <si>
    <t>คณะวิทยาศาสตร์และเทคโนโลยี</t>
  </si>
  <si>
    <t>รองศาสตราจารย์ ดร.ปิยรัตน์  มูลศรี</t>
  </si>
  <si>
    <t>อาจารย์ ดร.ปาณิสรา  คงปัญญา</t>
  </si>
  <si>
    <t>สิบโท ดร.พิศุทธิ์  บัวเปรม</t>
  </si>
  <si>
    <t>คณะวิทยาการจัดการ</t>
  </si>
  <si>
    <t>คณบดี</t>
  </si>
  <si>
    <t>คณะเทคโนโลยีการเกษตรและเทคโนโลยีอุตสาหกรรม</t>
  </si>
  <si>
    <t>ผู้ช่วยศาสตราจารย์ดำรัสวิทย์  ปทุมมาศ</t>
  </si>
  <si>
    <t>คณะครุศาสตร์</t>
  </si>
  <si>
    <t>นางสาวศิริดา  แสงนก</t>
  </si>
  <si>
    <t>ผู้อำนวยการ</t>
  </si>
  <si>
    <t>สำนักงานอธิการบดี</t>
  </si>
  <si>
    <t>อาจารย์ ดร.เดือนฉาย  ไชยบุตร</t>
  </si>
  <si>
    <t>อาจารย์สุภาพร  บางใบ</t>
  </si>
  <si>
    <t>ผู้ช่วยศาสตราจารย์ธรรม์ณชาติ  วันแต่ง</t>
  </si>
  <si>
    <t>ผู้ช่วยศาสตราจารย์กมล  บุญเขต</t>
  </si>
  <si>
    <t>สำนักวิทยบริการและเทคโนโลยีสารสนเทศ</t>
  </si>
  <si>
    <t>สำนักส่งเสริมวิชาการและงานทะเบียน</t>
  </si>
  <si>
    <t>สถาบันวิจัยและพัฒนา</t>
  </si>
  <si>
    <t>สำนักศิลปะและวัฒนธรรม</t>
  </si>
  <si>
    <t>หมายเหตุ      ข้อมูล ณ วันที่ 10 มิถุนายน 2562</t>
  </si>
  <si>
    <t>056-717107</t>
  </si>
  <si>
    <t>อ้างอิง http://academic.pcru.ac.th/webapps/job/</t>
  </si>
  <si>
    <t>ปี 5</t>
  </si>
  <si>
    <t>ตกค้าง</t>
  </si>
  <si>
    <t xml:space="preserve">ผศ.ดร.ประยูร ลิ้มสุข </t>
  </si>
  <si>
    <t>มหาวิทยาลัย</t>
  </si>
  <si>
    <t xml:space="preserve">ผศ.ดร.สำราญ ท้าวเงิน </t>
  </si>
  <si>
    <t>รองอธิการบดีฝ่ายบริหาร</t>
  </si>
  <si>
    <t>กองกลาง สำนักงานอธิการบดี</t>
  </si>
  <si>
    <t>056-717100</t>
  </si>
  <si>
    <t>056-717-110</t>
  </si>
  <si>
    <t>รศ.ดร.ชัยณรงค์ ขันผนึก</t>
  </si>
  <si>
    <t>รองอธิการบดีฝ่ายวิชาการ</t>
  </si>
  <si>
    <t xml:space="preserve">สำนักงส่งเสริมวิชาการและงานทะเบียน กองนโยบายและแผน </t>
  </si>
  <si>
    <t>อ.ดร.ศิรินภา พรหมคำ</t>
  </si>
  <si>
    <t>รองอธิการบดีฝ่ายวางแผนและพัฒนา</t>
  </si>
  <si>
    <t xml:space="preserve">กองนโยบายและแผน </t>
  </si>
  <si>
    <t>รศ.ดร.ธีระภัทรา เอกผาชัยสวัดิ์</t>
  </si>
  <si>
    <t>รองอธิการบดีฝ่ายวิจัยและบริการวิชาการ</t>
  </si>
  <si>
    <t>สถาบันวิจัยและพัฒนา สำนักวิทยบริการ</t>
  </si>
  <si>
    <t>อ.ไพโรจน์ พรเจริญ</t>
  </si>
  <si>
    <t>รองอธิการบดีฝ่ายกิจการนักศึกษา</t>
  </si>
  <si>
    <t xml:space="preserve">กองพัฒนานักศึกษา งานนิติการ สำนักศิลปะและวัฒนธรรม </t>
  </si>
  <si>
    <t>ผศ.อัจฉรา กลิ่นจันทร์</t>
  </si>
  <si>
    <t>ผู้ช่วยอธิการบดีฝ่ายประกันคุณภาพการศึกษา</t>
  </si>
  <si>
    <t>งานประกันคุณภาพการศึกษา</t>
  </si>
  <si>
    <t>อ.เดชา ด้วงมาก</t>
  </si>
  <si>
    <t>ผู้ช่วยอธิการบดีฝ่ายภูมิทัศน์</t>
  </si>
  <si>
    <t>งานพัฒนากายภาพและสิ่งแวดล้อม</t>
  </si>
  <si>
    <t>อ.พิณทิพย์ แก้วแกมทอง</t>
  </si>
  <si>
    <t>ผู้ช่วยอธิการบดีฝ่ายทรัพย์สินและจัดหารายได้</t>
  </si>
  <si>
    <t>งานทรัพย์สินและสวัสดิการ</t>
  </si>
  <si>
    <t>-</t>
  </si>
  <si>
    <t>056-717140</t>
  </si>
  <si>
    <t>056-717153</t>
  </si>
  <si>
    <t>056-717120</t>
  </si>
  <si>
    <t>056-717141</t>
  </si>
  <si>
    <t>056717119</t>
  </si>
  <si>
    <t>056-717143</t>
  </si>
  <si>
    <t>056-717100ต่อ5402</t>
  </si>
  <si>
    <t>056-717130</t>
  </si>
  <si>
    <t>056-717150</t>
  </si>
  <si>
    <t>056-717100 ต่อ 1212</t>
  </si>
  <si>
    <t>056-717100 ต่อ 8300</t>
  </si>
  <si>
    <r>
      <rPr>
        <sz val="14"/>
        <color theme="0"/>
        <rFont val="TH SarabunPSK"/>
        <family val="2"/>
      </rPr>
      <t xml:space="preserve">หมายเหตุ      </t>
    </r>
    <r>
      <rPr>
        <b/>
        <sz val="14"/>
        <rFont val="TH SarabunPSK"/>
        <family val="2"/>
      </rPr>
      <t>:</t>
    </r>
    <r>
      <rPr>
        <sz val="14"/>
        <rFont val="TH SarabunPSK"/>
        <family val="2"/>
      </rPr>
      <t xml:space="preserve"> ไม่นับรวมผู้บริหาร เพราะแต่งตั้งจากบุคลากรในหน่วยงาน  และดำรงตำแหน่งตามวาระ</t>
    </r>
  </si>
  <si>
    <t xml:space="preserve">รวม 
ป.ตรี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</si>
</sst>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-* #,##0.00_-;\-* #,##0.00_-;_-* &quot;-&quot;??_-;_-@_-"/>
    <numFmt numFmtId="187" formatCode="_-* #,##0_-;\-* #,##0_-;_-* &quot;-&quot;??_-;_-@_-"/>
    <numFmt numFmtId="188" formatCode="_-[$$-409]* #,##0.00_ ;_-[$$-409]* \-#,##0.00\ ;_-[$$-409]* &quot;-&quot;??_ ;_-@_ "/>
  </numFmts>
  <fonts count="22" x14ac:knownFonts="1">
    <font>
      <sz val="14"/>
      <name val="Cordia New"/>
      <charset val="222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u/>
      <sz val="14"/>
      <color indexed="12"/>
      <name val="Cordia New"/>
      <family val="2"/>
    </font>
    <font>
      <sz val="8"/>
      <name val="Cordia New"/>
      <family val="2"/>
    </font>
    <font>
      <sz val="14"/>
      <name val="Cordia New"/>
      <family val="2"/>
    </font>
    <font>
      <b/>
      <sz val="18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u/>
      <sz val="14"/>
      <color indexed="12"/>
      <name val="TH SarabunPSK"/>
      <family val="2"/>
    </font>
    <font>
      <b/>
      <u/>
      <sz val="16"/>
      <name val="TH SarabunPSK"/>
      <family val="2"/>
    </font>
    <font>
      <b/>
      <sz val="12"/>
      <name val="TH SarabunPSK"/>
      <family val="2"/>
    </font>
    <font>
      <b/>
      <u/>
      <sz val="14"/>
      <name val="TH SarabunPSK"/>
      <family val="2"/>
    </font>
    <font>
      <b/>
      <sz val="11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2"/>
      <color theme="1"/>
      <name val="TH SarabunPSK"/>
      <family val="2"/>
    </font>
    <font>
      <sz val="14"/>
      <color rgb="FF000000"/>
      <name val="TH SarabunPSK"/>
      <family val="2"/>
    </font>
    <font>
      <sz val="14"/>
      <color theme="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6" fillId="0" borderId="0"/>
    <xf numFmtId="0" fontId="1" fillId="0" borderId="0"/>
  </cellStyleXfs>
  <cellXfs count="149">
    <xf numFmtId="0" fontId="0" fillId="0" borderId="0" xfId="0"/>
    <xf numFmtId="0" fontId="7" fillId="0" borderId="0" xfId="0" applyFont="1"/>
    <xf numFmtId="0" fontId="8" fillId="0" borderId="0" xfId="0" applyFont="1"/>
    <xf numFmtId="0" fontId="9" fillId="0" borderId="0" xfId="0" applyFont="1"/>
    <xf numFmtId="0" fontId="9" fillId="0" borderId="3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11" fillId="0" borderId="1" xfId="3" applyFont="1" applyBorder="1" applyAlignment="1" applyProtection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1" xfId="0" applyFont="1" applyBorder="1"/>
    <xf numFmtId="0" fontId="7" fillId="0" borderId="6" xfId="0" applyFont="1" applyBorder="1"/>
    <xf numFmtId="0" fontId="7" fillId="0" borderId="2" xfId="0" applyFont="1" applyBorder="1"/>
    <xf numFmtId="0" fontId="9" fillId="0" borderId="7" xfId="0" applyFont="1" applyBorder="1" applyAlignment="1">
      <alignment horizontal="center" vertical="top"/>
    </xf>
    <xf numFmtId="0" fontId="7" fillId="0" borderId="7" xfId="0" applyFont="1" applyBorder="1" applyAlignment="1">
      <alignment horizontal="left"/>
    </xf>
    <xf numFmtId="0" fontId="8" fillId="0" borderId="7" xfId="0" applyFont="1" applyBorder="1"/>
    <xf numFmtId="0" fontId="7" fillId="0" borderId="7" xfId="0" applyFont="1" applyBorder="1"/>
    <xf numFmtId="0" fontId="7" fillId="0" borderId="7" xfId="0" applyFont="1" applyBorder="1" applyAlignment="1">
      <alignment horizontal="left" vertical="center"/>
    </xf>
    <xf numFmtId="0" fontId="7" fillId="0" borderId="7" xfId="0" applyFont="1" applyBorder="1" applyAlignment="1">
      <alignment horizontal="right"/>
    </xf>
    <xf numFmtId="187" fontId="7" fillId="0" borderId="7" xfId="1" applyNumberFormat="1" applyFont="1" applyBorder="1" applyAlignment="1">
      <alignment horizontal="right" vertical="center"/>
    </xf>
    <xf numFmtId="187" fontId="7" fillId="0" borderId="7" xfId="1" applyNumberFormat="1" applyFont="1" applyBorder="1" applyAlignment="1">
      <alignment horizontal="right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right"/>
    </xf>
    <xf numFmtId="0" fontId="10" fillId="0" borderId="0" xfId="0" applyFont="1"/>
    <xf numFmtId="0" fontId="9" fillId="0" borderId="0" xfId="4" applyFont="1"/>
    <xf numFmtId="0" fontId="7" fillId="0" borderId="0" xfId="4" applyFont="1"/>
    <xf numFmtId="0" fontId="13" fillId="0" borderId="7" xfId="4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center" wrapText="1"/>
    </xf>
    <xf numFmtId="0" fontId="7" fillId="0" borderId="7" xfId="4" applyFont="1" applyBorder="1"/>
    <xf numFmtId="0" fontId="7" fillId="0" borderId="3" xfId="0" applyFont="1" applyBorder="1" applyAlignment="1">
      <alignment horizontal="left" vertical="center"/>
    </xf>
    <xf numFmtId="187" fontId="7" fillId="0" borderId="0" xfId="2" applyNumberFormat="1" applyFont="1" applyFill="1" applyAlignment="1">
      <alignment horizontal="center" vertical="center"/>
    </xf>
    <xf numFmtId="0" fontId="9" fillId="0" borderId="0" xfId="0" applyFont="1" applyAlignment="1">
      <alignment horizontal="center"/>
    </xf>
    <xf numFmtId="0" fontId="7" fillId="0" borderId="7" xfId="0" applyFont="1" applyFill="1" applyBorder="1" applyAlignment="1">
      <alignment horizontal="right"/>
    </xf>
    <xf numFmtId="0" fontId="7" fillId="0" borderId="7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center" vertical="center"/>
    </xf>
    <xf numFmtId="187" fontId="7" fillId="0" borderId="7" xfId="1" applyNumberFormat="1" applyFont="1" applyFill="1" applyBorder="1" applyAlignment="1">
      <alignment horizontal="center"/>
    </xf>
    <xf numFmtId="187" fontId="7" fillId="0" borderId="7" xfId="1" applyNumberFormat="1" applyFont="1" applyBorder="1" applyAlignment="1">
      <alignment horizontal="center" vertical="center" wrapText="1"/>
    </xf>
    <xf numFmtId="0" fontId="7" fillId="0" borderId="7" xfId="0" applyFont="1" applyBorder="1" applyAlignment="1"/>
    <xf numFmtId="0" fontId="7" fillId="0" borderId="7" xfId="0" applyFont="1" applyBorder="1" applyAlignment="1">
      <alignment horizontal="center"/>
    </xf>
    <xf numFmtId="187" fontId="7" fillId="0" borderId="7" xfId="1" applyNumberFormat="1" applyFont="1" applyBorder="1" applyAlignment="1">
      <alignment horizontal="center"/>
    </xf>
    <xf numFmtId="187" fontId="7" fillId="0" borderId="7" xfId="1" applyNumberFormat="1" applyFont="1" applyBorder="1" applyAlignment="1"/>
    <xf numFmtId="187" fontId="7" fillId="0" borderId="7" xfId="0" applyNumberFormat="1" applyFont="1" applyBorder="1" applyAlignment="1">
      <alignment horizontal="center" vertical="center" wrapText="1"/>
    </xf>
    <xf numFmtId="0" fontId="9" fillId="0" borderId="0" xfId="0" applyFont="1" applyBorder="1"/>
    <xf numFmtId="0" fontId="7" fillId="0" borderId="0" xfId="0" applyFont="1" applyBorder="1"/>
    <xf numFmtId="0" fontId="13" fillId="0" borderId="7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0" fontId="17" fillId="0" borderId="7" xfId="0" applyFont="1" applyBorder="1" applyAlignment="1">
      <alignment vertical="top" wrapText="1"/>
    </xf>
    <xf numFmtId="0" fontId="17" fillId="0" borderId="8" xfId="0" applyFont="1" applyBorder="1" applyAlignment="1">
      <alignment horizontal="left" vertical="center"/>
    </xf>
    <xf numFmtId="0" fontId="7" fillId="0" borderId="8" xfId="0" applyFont="1" applyBorder="1"/>
    <xf numFmtId="0" fontId="7" fillId="0" borderId="7" xfId="0" applyFont="1" applyBorder="1" applyAlignment="1">
      <alignment horizontal="center" vertical="top"/>
    </xf>
    <xf numFmtId="0" fontId="17" fillId="0" borderId="6" xfId="0" applyFont="1" applyBorder="1" applyAlignment="1">
      <alignment horizontal="left" vertical="center"/>
    </xf>
    <xf numFmtId="0" fontId="18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0" xfId="0" applyAlignment="1">
      <alignment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0" fillId="0" borderId="0" xfId="0" applyAlignment="1"/>
    <xf numFmtId="0" fontId="9" fillId="0" borderId="0" xfId="0" applyFont="1" applyAlignment="1"/>
    <xf numFmtId="0" fontId="9" fillId="0" borderId="0" xfId="0" applyFont="1" applyAlignment="1">
      <alignment vertical="top"/>
    </xf>
    <xf numFmtId="0" fontId="7" fillId="0" borderId="7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7" xfId="0" applyFont="1" applyBorder="1" applyAlignment="1">
      <alignment horizontal="right" vertical="center" wrapText="1"/>
    </xf>
    <xf numFmtId="0" fontId="7" fillId="0" borderId="7" xfId="4" applyFont="1" applyBorder="1" applyAlignment="1">
      <alignment horizontal="center" vertical="center"/>
    </xf>
    <xf numFmtId="0" fontId="9" fillId="0" borderId="7" xfId="4" applyFont="1" applyBorder="1" applyAlignment="1">
      <alignment horizontal="center" vertical="center"/>
    </xf>
    <xf numFmtId="0" fontId="7" fillId="0" borderId="2" xfId="0" applyFont="1" applyBorder="1" applyAlignment="1">
      <alignment horizontal="left" vertical="top"/>
    </xf>
    <xf numFmtId="0" fontId="7" fillId="0" borderId="2" xfId="0" applyFont="1" applyBorder="1" applyAlignment="1">
      <alignment vertical="top"/>
    </xf>
    <xf numFmtId="0" fontId="7" fillId="0" borderId="2" xfId="0" applyFont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0" fontId="7" fillId="0" borderId="2" xfId="0" applyFont="1" applyBorder="1" applyAlignment="1">
      <alignment horizontal="center" vertical="top"/>
    </xf>
    <xf numFmtId="0" fontId="7" fillId="0" borderId="2" xfId="0" applyFont="1" applyBorder="1" applyAlignment="1"/>
    <xf numFmtId="0" fontId="7" fillId="0" borderId="7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7" fillId="0" borderId="7" xfId="0" applyFont="1" applyBorder="1" applyAlignment="1">
      <alignment vertical="top"/>
    </xf>
    <xf numFmtId="0" fontId="7" fillId="0" borderId="7" xfId="0" applyFont="1" applyBorder="1" applyAlignment="1">
      <alignment horizontal="left" vertical="top" wrapText="1"/>
    </xf>
    <xf numFmtId="0" fontId="20" fillId="0" borderId="0" xfId="0" applyFont="1" applyAlignment="1"/>
    <xf numFmtId="0" fontId="20" fillId="0" borderId="7" xfId="0" applyFont="1" applyBorder="1" applyAlignment="1"/>
    <xf numFmtId="0" fontId="7" fillId="0" borderId="2" xfId="0" quotePrefix="1" applyFont="1" applyBorder="1" applyAlignment="1">
      <alignment horizontal="center"/>
    </xf>
    <xf numFmtId="188" fontId="7" fillId="0" borderId="1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5" fillId="0" borderId="8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0" fontId="9" fillId="0" borderId="9" xfId="4" applyFont="1" applyBorder="1" applyAlignment="1">
      <alignment horizontal="center"/>
    </xf>
    <xf numFmtId="0" fontId="9" fillId="0" borderId="10" xfId="4" applyFont="1" applyBorder="1" applyAlignment="1">
      <alignment horizontal="center"/>
    </xf>
    <xf numFmtId="0" fontId="9" fillId="0" borderId="8" xfId="4" applyFont="1" applyBorder="1" applyAlignment="1">
      <alignment horizontal="center"/>
    </xf>
    <xf numFmtId="0" fontId="8" fillId="0" borderId="1" xfId="4" applyFont="1" applyBorder="1" applyAlignment="1">
      <alignment horizontal="center" vertical="top"/>
    </xf>
    <xf numFmtId="0" fontId="8" fillId="0" borderId="2" xfId="4" applyFont="1" applyBorder="1" applyAlignment="1">
      <alignment horizontal="center" vertical="top"/>
    </xf>
    <xf numFmtId="187" fontId="9" fillId="0" borderId="14" xfId="2" applyNumberFormat="1" applyFont="1" applyFill="1" applyBorder="1" applyAlignment="1">
      <alignment horizontal="left" vertical="center"/>
    </xf>
    <xf numFmtId="187" fontId="9" fillId="0" borderId="1" xfId="2" applyNumberFormat="1" applyFont="1" applyFill="1" applyBorder="1" applyAlignment="1">
      <alignment horizontal="center" vertical="center" wrapText="1"/>
    </xf>
    <xf numFmtId="0" fontId="7" fillId="0" borderId="3" xfId="4" applyFont="1" applyBorder="1" applyAlignment="1">
      <alignment horizontal="center" vertical="center"/>
    </xf>
    <xf numFmtId="0" fontId="9" fillId="0" borderId="7" xfId="4" applyFont="1" applyBorder="1" applyAlignment="1">
      <alignment horizontal="center"/>
    </xf>
    <xf numFmtId="0" fontId="9" fillId="0" borderId="7" xfId="4" applyFont="1" applyBorder="1" applyAlignment="1">
      <alignment horizontal="center" vertical="top" wrapText="1"/>
    </xf>
    <xf numFmtId="0" fontId="9" fillId="0" borderId="1" xfId="4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wrapText="1"/>
    </xf>
    <xf numFmtId="0" fontId="19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/>
    </xf>
  </cellXfs>
  <cellStyles count="7">
    <cellStyle name="Comma 2" xfId="2" xr:uid="{00000000-0005-0000-0000-000000000000}"/>
    <cellStyle name="Hyperlink" xfId="3" builtinId="8"/>
    <cellStyle name="Normal 2" xfId="4" xr:uid="{00000000-0005-0000-0000-000002000000}"/>
    <cellStyle name="Normal 3" xfId="5" xr:uid="{00000000-0005-0000-0000-000003000000}"/>
    <cellStyle name="จุลภาค" xfId="1" builtinId="3"/>
    <cellStyle name="ปกติ" xfId="0" builtinId="0"/>
    <cellStyle name="ปกติ 2" xfId="6" xr:uid="{00000000-0005-0000-0000-00000600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cru.ac.th/palace/10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499984740745262"/>
    <pageSetUpPr fitToPage="1"/>
  </sheetPr>
  <dimension ref="A1:G11"/>
  <sheetViews>
    <sheetView tabSelected="1" zoomScale="104" zoomScaleNormal="104" workbookViewId="0">
      <selection activeCell="B24" sqref="B24"/>
    </sheetView>
  </sheetViews>
  <sheetFormatPr defaultRowHeight="18.75" x14ac:dyDescent="0.3"/>
  <cols>
    <col min="1" max="1" width="23" style="1" customWidth="1"/>
    <col min="2" max="2" width="36.42578125" style="1" customWidth="1"/>
    <col min="3" max="3" width="29.7109375" style="1" customWidth="1"/>
    <col min="4" max="4" width="19.28515625" style="1" customWidth="1"/>
    <col min="5" max="5" width="17.140625" style="1" customWidth="1"/>
    <col min="6" max="6" width="30.5703125" style="1" customWidth="1"/>
    <col min="7" max="7" width="13" style="1" customWidth="1"/>
    <col min="8" max="16384" width="9.140625" style="1"/>
  </cols>
  <sheetData>
    <row r="1" spans="1:7" ht="23.25" x14ac:dyDescent="0.35">
      <c r="A1" s="98" t="s">
        <v>87</v>
      </c>
      <c r="B1" s="98"/>
      <c r="C1" s="98"/>
      <c r="D1" s="98"/>
      <c r="E1" s="98"/>
      <c r="F1" s="98"/>
    </row>
    <row r="2" spans="1:7" ht="23.25" x14ac:dyDescent="0.35">
      <c r="A2" s="98" t="s">
        <v>96</v>
      </c>
      <c r="B2" s="98"/>
      <c r="C2" s="98"/>
      <c r="D2" s="98"/>
      <c r="E2" s="98"/>
      <c r="F2" s="98"/>
    </row>
    <row r="3" spans="1:7" ht="23.25" x14ac:dyDescent="0.35">
      <c r="A3" s="58"/>
      <c r="B3" s="58"/>
      <c r="C3" s="58"/>
      <c r="D3" s="58"/>
      <c r="E3" s="58"/>
      <c r="F3" s="58"/>
    </row>
    <row r="4" spans="1:7" ht="30" customHeight="1" x14ac:dyDescent="0.35">
      <c r="A4" s="2" t="s">
        <v>88</v>
      </c>
      <c r="G4" s="3"/>
    </row>
    <row r="5" spans="1:7" ht="17.25" customHeight="1" x14ac:dyDescent="0.3"/>
    <row r="6" spans="1:7" x14ac:dyDescent="0.3">
      <c r="A6" s="94" t="s">
        <v>7</v>
      </c>
      <c r="B6" s="62" t="s">
        <v>2</v>
      </c>
      <c r="C6" s="96" t="s">
        <v>78</v>
      </c>
      <c r="D6" s="62" t="s">
        <v>0</v>
      </c>
      <c r="E6" s="96" t="s">
        <v>5</v>
      </c>
      <c r="F6" s="96" t="s">
        <v>76</v>
      </c>
    </row>
    <row r="7" spans="1:7" x14ac:dyDescent="0.3">
      <c r="A7" s="95"/>
      <c r="B7" s="63" t="s">
        <v>13</v>
      </c>
      <c r="C7" s="97"/>
      <c r="D7" s="4" t="s">
        <v>1</v>
      </c>
      <c r="E7" s="97"/>
      <c r="F7" s="97"/>
    </row>
    <row r="8" spans="1:7" x14ac:dyDescent="0.3">
      <c r="A8" s="5" t="s">
        <v>89</v>
      </c>
      <c r="B8" s="5" t="s">
        <v>98</v>
      </c>
      <c r="C8" s="7" t="s">
        <v>100</v>
      </c>
      <c r="D8" s="90" t="s">
        <v>102</v>
      </c>
      <c r="E8" s="7" t="s">
        <v>103</v>
      </c>
      <c r="F8" s="6" t="s">
        <v>104</v>
      </c>
    </row>
    <row r="9" spans="1:7" x14ac:dyDescent="0.3">
      <c r="A9" s="12"/>
      <c r="B9" s="8" t="s">
        <v>99</v>
      </c>
      <c r="C9" s="9" t="s">
        <v>101</v>
      </c>
      <c r="D9" s="8"/>
      <c r="E9" s="9"/>
      <c r="F9" s="9"/>
    </row>
    <row r="11" spans="1:7" x14ac:dyDescent="0.3">
      <c r="A11" s="24" t="s">
        <v>97</v>
      </c>
    </row>
  </sheetData>
  <mergeCells count="6">
    <mergeCell ref="A6:A7"/>
    <mergeCell ref="C6:C7"/>
    <mergeCell ref="E6:E7"/>
    <mergeCell ref="F6:F7"/>
    <mergeCell ref="A1:F1"/>
    <mergeCell ref="A2:F2"/>
  </mergeCells>
  <phoneticPr fontId="4" type="noConversion"/>
  <hyperlinks>
    <hyperlink ref="F8" r:id="rId1" xr:uid="{00000000-0004-0000-0100-000000000000}"/>
  </hyperlinks>
  <printOptions horizontalCentered="1"/>
  <pageMargins left="0.47244094488188981" right="0.47244094488188981" top="1.0629921259842521" bottom="0.39370078740157483" header="0.74803149606299213" footer="0.31496062992125984"/>
  <pageSetup paperSize="9" scale="95" firstPageNumber="101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499984740745262"/>
  </sheetPr>
  <dimension ref="A1:H25"/>
  <sheetViews>
    <sheetView workbookViewId="0">
      <selection activeCell="D26" sqref="D26"/>
    </sheetView>
  </sheetViews>
  <sheetFormatPr defaultRowHeight="18.75" x14ac:dyDescent="0.3"/>
  <cols>
    <col min="1" max="1" width="3.7109375" style="3" customWidth="1"/>
    <col min="2" max="2" width="22.42578125" style="3" customWidth="1"/>
    <col min="3" max="3" width="28.5703125" style="3" customWidth="1"/>
    <col min="4" max="4" width="32" style="3" customWidth="1"/>
    <col min="5" max="5" width="43.7109375" style="3" customWidth="1"/>
    <col min="6" max="6" width="17.85546875" style="3" customWidth="1"/>
    <col min="7" max="8" width="12.28515625" style="3" customWidth="1"/>
    <col min="9" max="16384" width="9.140625" style="3"/>
  </cols>
  <sheetData>
    <row r="1" spans="1:8" x14ac:dyDescent="0.3">
      <c r="A1" s="3" t="s">
        <v>85</v>
      </c>
    </row>
    <row r="3" spans="1:8" x14ac:dyDescent="0.3">
      <c r="A3" s="102" t="s">
        <v>3</v>
      </c>
      <c r="B3" s="96" t="s">
        <v>26</v>
      </c>
      <c r="C3" s="102" t="s">
        <v>9</v>
      </c>
      <c r="D3" s="96" t="s">
        <v>6</v>
      </c>
      <c r="E3" s="102" t="s">
        <v>12</v>
      </c>
      <c r="F3" s="99" t="s">
        <v>4</v>
      </c>
      <c r="G3" s="100"/>
      <c r="H3" s="101"/>
    </row>
    <row r="4" spans="1:8" x14ac:dyDescent="0.3">
      <c r="A4" s="102"/>
      <c r="B4" s="103"/>
      <c r="C4" s="102"/>
      <c r="D4" s="103"/>
      <c r="E4" s="102"/>
      <c r="F4" s="57" t="s">
        <v>10</v>
      </c>
      <c r="G4" s="57" t="s">
        <v>5</v>
      </c>
      <c r="H4" s="57" t="s">
        <v>11</v>
      </c>
    </row>
    <row r="5" spans="1:8" s="64" customFormat="1" ht="21.75" x14ac:dyDescent="0.5">
      <c r="A5" s="50">
        <v>1</v>
      </c>
      <c r="B5" s="77" t="s">
        <v>89</v>
      </c>
      <c r="C5" s="78" t="s">
        <v>132</v>
      </c>
      <c r="D5" s="79" t="s">
        <v>101</v>
      </c>
      <c r="E5" s="80" t="s">
        <v>133</v>
      </c>
      <c r="F5" s="81" t="s">
        <v>128</v>
      </c>
      <c r="G5" s="81" t="s">
        <v>103</v>
      </c>
      <c r="H5" s="81"/>
    </row>
    <row r="6" spans="1:8" s="69" customFormat="1" ht="21.75" x14ac:dyDescent="0.5">
      <c r="A6" s="9">
        <v>2</v>
      </c>
      <c r="B6" s="8"/>
      <c r="C6" s="82" t="s">
        <v>134</v>
      </c>
      <c r="D6" s="83" t="s">
        <v>135</v>
      </c>
      <c r="E6" s="84" t="s">
        <v>136</v>
      </c>
      <c r="F6" s="9" t="s">
        <v>137</v>
      </c>
      <c r="G6" s="9" t="s">
        <v>138</v>
      </c>
      <c r="H6" s="9"/>
    </row>
    <row r="7" spans="1:8" s="69" customFormat="1" ht="40.5" x14ac:dyDescent="0.5">
      <c r="A7" s="38">
        <v>3</v>
      </c>
      <c r="B7" s="8"/>
      <c r="C7" s="82" t="s">
        <v>139</v>
      </c>
      <c r="D7" s="83" t="s">
        <v>140</v>
      </c>
      <c r="E7" s="84" t="s">
        <v>141</v>
      </c>
      <c r="F7" s="9" t="s">
        <v>137</v>
      </c>
      <c r="G7" s="9" t="s">
        <v>138</v>
      </c>
      <c r="H7" s="9"/>
    </row>
    <row r="8" spans="1:8" s="64" customFormat="1" ht="21.75" x14ac:dyDescent="0.5">
      <c r="A8" s="50">
        <v>4</v>
      </c>
      <c r="B8" s="77"/>
      <c r="C8" s="85" t="s">
        <v>142</v>
      </c>
      <c r="D8" s="86" t="s">
        <v>143</v>
      </c>
      <c r="E8" s="86" t="s">
        <v>144</v>
      </c>
      <c r="F8" s="81" t="s">
        <v>137</v>
      </c>
      <c r="G8" s="81" t="s">
        <v>138</v>
      </c>
      <c r="H8" s="50"/>
    </row>
    <row r="9" spans="1:8" s="64" customFormat="1" ht="22.5" customHeight="1" x14ac:dyDescent="0.5">
      <c r="A9" s="81">
        <v>5</v>
      </c>
      <c r="B9" s="77"/>
      <c r="C9" s="85" t="s">
        <v>145</v>
      </c>
      <c r="D9" s="86" t="s">
        <v>146</v>
      </c>
      <c r="E9" s="86" t="s">
        <v>147</v>
      </c>
      <c r="F9" s="81" t="s">
        <v>137</v>
      </c>
      <c r="G9" s="81" t="s">
        <v>138</v>
      </c>
      <c r="H9" s="50"/>
    </row>
    <row r="10" spans="1:8" s="64" customFormat="1" ht="21.75" x14ac:dyDescent="0.5">
      <c r="A10" s="50">
        <v>6</v>
      </c>
      <c r="B10" s="77"/>
      <c r="C10" s="85" t="s">
        <v>148</v>
      </c>
      <c r="D10" s="86" t="s">
        <v>149</v>
      </c>
      <c r="E10" s="86" t="s">
        <v>150</v>
      </c>
      <c r="F10" s="81" t="s">
        <v>137</v>
      </c>
      <c r="G10" s="81" t="s">
        <v>138</v>
      </c>
      <c r="H10" s="50"/>
    </row>
    <row r="11" spans="1:8" s="64" customFormat="1" ht="24" customHeight="1" x14ac:dyDescent="0.5">
      <c r="A11" s="50">
        <v>7</v>
      </c>
      <c r="B11" s="77"/>
      <c r="C11" s="78" t="s">
        <v>151</v>
      </c>
      <c r="D11" s="86" t="s">
        <v>152</v>
      </c>
      <c r="E11" s="79" t="s">
        <v>153</v>
      </c>
      <c r="F11" s="81" t="s">
        <v>137</v>
      </c>
      <c r="G11" s="81" t="s">
        <v>138</v>
      </c>
      <c r="H11" s="81"/>
    </row>
    <row r="12" spans="1:8" s="64" customFormat="1" ht="21.75" x14ac:dyDescent="0.5">
      <c r="A12" s="81">
        <v>8</v>
      </c>
      <c r="B12" s="77"/>
      <c r="C12" s="78" t="s">
        <v>154</v>
      </c>
      <c r="D12" s="86" t="s">
        <v>155</v>
      </c>
      <c r="E12" s="79" t="s">
        <v>156</v>
      </c>
      <c r="F12" s="81" t="s">
        <v>137</v>
      </c>
      <c r="G12" s="81" t="s">
        <v>138</v>
      </c>
      <c r="H12" s="81"/>
    </row>
    <row r="13" spans="1:8" s="64" customFormat="1" ht="20.25" customHeight="1" x14ac:dyDescent="0.5">
      <c r="A13" s="50">
        <v>9</v>
      </c>
      <c r="B13" s="77"/>
      <c r="C13" s="85" t="s">
        <v>157</v>
      </c>
      <c r="D13" s="86" t="s">
        <v>158</v>
      </c>
      <c r="E13" s="86" t="s">
        <v>159</v>
      </c>
      <c r="F13" s="81" t="s">
        <v>137</v>
      </c>
      <c r="G13" s="81" t="s">
        <v>138</v>
      </c>
      <c r="H13" s="81"/>
    </row>
    <row r="14" spans="1:8" s="70" customFormat="1" x14ac:dyDescent="0.3">
      <c r="A14" s="38">
        <v>10</v>
      </c>
      <c r="B14" s="83"/>
      <c r="C14" s="37" t="s">
        <v>105</v>
      </c>
      <c r="D14" s="83" t="s">
        <v>112</v>
      </c>
      <c r="E14" s="83" t="s">
        <v>106</v>
      </c>
      <c r="F14" s="9" t="s">
        <v>167</v>
      </c>
      <c r="G14" s="9"/>
      <c r="H14" s="38"/>
    </row>
    <row r="15" spans="1:8" s="70" customFormat="1" x14ac:dyDescent="0.3">
      <c r="A15" s="9">
        <v>11</v>
      </c>
      <c r="B15" s="83"/>
      <c r="C15" s="37" t="s">
        <v>108</v>
      </c>
      <c r="D15" s="83" t="s">
        <v>112</v>
      </c>
      <c r="E15" s="83" t="s">
        <v>107</v>
      </c>
      <c r="F15" s="9" t="s">
        <v>168</v>
      </c>
      <c r="G15" s="9"/>
      <c r="H15" s="38"/>
    </row>
    <row r="16" spans="1:8" s="70" customFormat="1" x14ac:dyDescent="0.3">
      <c r="A16" s="38">
        <v>12</v>
      </c>
      <c r="B16" s="83"/>
      <c r="C16" s="37" t="s">
        <v>109</v>
      </c>
      <c r="D16" s="83" t="s">
        <v>112</v>
      </c>
      <c r="E16" s="83" t="s">
        <v>111</v>
      </c>
      <c r="F16" s="9" t="s">
        <v>170</v>
      </c>
      <c r="G16" s="9" t="s">
        <v>169</v>
      </c>
      <c r="H16" s="38"/>
    </row>
    <row r="17" spans="1:8" s="71" customFormat="1" x14ac:dyDescent="0.5">
      <c r="A17" s="50">
        <v>13</v>
      </c>
      <c r="B17" s="86"/>
      <c r="C17" s="85" t="s">
        <v>110</v>
      </c>
      <c r="D17" s="86" t="s">
        <v>112</v>
      </c>
      <c r="E17" s="86" t="s">
        <v>113</v>
      </c>
      <c r="F17" s="81" t="s">
        <v>171</v>
      </c>
      <c r="G17" s="81"/>
      <c r="H17" s="50"/>
    </row>
    <row r="18" spans="1:8" s="70" customFormat="1" x14ac:dyDescent="0.3">
      <c r="A18" s="38">
        <v>14</v>
      </c>
      <c r="B18" s="83"/>
      <c r="C18" s="37" t="s">
        <v>114</v>
      </c>
      <c r="D18" s="83" t="s">
        <v>112</v>
      </c>
      <c r="E18" s="83" t="s">
        <v>115</v>
      </c>
      <c r="F18" s="9" t="s">
        <v>166</v>
      </c>
      <c r="G18" s="9"/>
      <c r="H18" s="38"/>
    </row>
    <row r="19" spans="1:8" s="70" customFormat="1" x14ac:dyDescent="0.3">
      <c r="A19" s="38">
        <v>15</v>
      </c>
      <c r="B19" s="83"/>
      <c r="C19" s="37" t="s">
        <v>116</v>
      </c>
      <c r="D19" s="83" t="s">
        <v>117</v>
      </c>
      <c r="E19" s="83" t="s">
        <v>118</v>
      </c>
      <c r="F19" s="9" t="s">
        <v>137</v>
      </c>
      <c r="G19" s="9"/>
      <c r="H19" s="38"/>
    </row>
    <row r="20" spans="1:8" s="70" customFormat="1" x14ac:dyDescent="0.3">
      <c r="A20" s="38">
        <v>16</v>
      </c>
      <c r="B20" s="87"/>
      <c r="C20" s="37" t="s">
        <v>119</v>
      </c>
      <c r="D20" s="83" t="s">
        <v>117</v>
      </c>
      <c r="E20" s="88" t="s">
        <v>123</v>
      </c>
      <c r="F20" s="9" t="s">
        <v>162</v>
      </c>
      <c r="G20" s="9"/>
      <c r="H20" s="38"/>
    </row>
    <row r="21" spans="1:8" s="70" customFormat="1" x14ac:dyDescent="0.3">
      <c r="A21" s="38">
        <v>17</v>
      </c>
      <c r="B21" s="87"/>
      <c r="C21" s="37" t="s">
        <v>120</v>
      </c>
      <c r="D21" s="83" t="s">
        <v>117</v>
      </c>
      <c r="E21" s="88" t="s">
        <v>124</v>
      </c>
      <c r="F21" s="89" t="s">
        <v>165</v>
      </c>
      <c r="G21" s="9" t="s">
        <v>163</v>
      </c>
      <c r="H21" s="38"/>
    </row>
    <row r="22" spans="1:8" s="70" customFormat="1" x14ac:dyDescent="0.3">
      <c r="A22" s="38">
        <v>18</v>
      </c>
      <c r="B22" s="83"/>
      <c r="C22" s="37" t="s">
        <v>121</v>
      </c>
      <c r="D22" s="83" t="s">
        <v>117</v>
      </c>
      <c r="E22" s="83" t="s">
        <v>125</v>
      </c>
      <c r="F22" s="9" t="s">
        <v>164</v>
      </c>
      <c r="G22" s="9"/>
      <c r="H22" s="38"/>
    </row>
    <row r="23" spans="1:8" s="70" customFormat="1" x14ac:dyDescent="0.3">
      <c r="A23" s="38">
        <v>19</v>
      </c>
      <c r="B23" s="83"/>
      <c r="C23" s="37" t="s">
        <v>122</v>
      </c>
      <c r="D23" s="83" t="s">
        <v>117</v>
      </c>
      <c r="E23" s="83" t="s">
        <v>126</v>
      </c>
      <c r="F23" s="9" t="s">
        <v>161</v>
      </c>
      <c r="G23" s="9"/>
      <c r="H23" s="38"/>
    </row>
    <row r="24" spans="1:8" x14ac:dyDescent="0.3">
      <c r="A24" s="65"/>
      <c r="B24" s="66"/>
      <c r="C24" s="42"/>
      <c r="D24" s="67"/>
      <c r="E24" s="67"/>
      <c r="F24" s="68"/>
      <c r="G24" s="68"/>
      <c r="H24" s="68"/>
    </row>
    <row r="25" spans="1:8" x14ac:dyDescent="0.3">
      <c r="A25" s="24" t="s">
        <v>127</v>
      </c>
      <c r="F25" s="31"/>
      <c r="G25" s="31"/>
      <c r="H25" s="31"/>
    </row>
  </sheetData>
  <mergeCells count="6">
    <mergeCell ref="F3:H3"/>
    <mergeCell ref="A3:A4"/>
    <mergeCell ref="B3:B4"/>
    <mergeCell ref="C3:C4"/>
    <mergeCell ref="D3:D4"/>
    <mergeCell ref="E3:E4"/>
  </mergeCells>
  <pageMargins left="0.23622047244094491" right="0.15748031496062992" top="0.70866141732283472" bottom="0.23622047244094491" header="0.31496062992125984" footer="0.31496062992125984"/>
  <pageSetup paperSize="9" scale="9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499984740745262"/>
  </sheetPr>
  <dimension ref="A1:T14"/>
  <sheetViews>
    <sheetView workbookViewId="0">
      <selection activeCell="J22" sqref="J22"/>
    </sheetView>
  </sheetViews>
  <sheetFormatPr defaultRowHeight="18.75" x14ac:dyDescent="0.3"/>
  <cols>
    <col min="1" max="1" width="26.42578125" style="1" customWidth="1"/>
    <col min="2" max="2" width="15.5703125" style="1" bestFit="1" customWidth="1"/>
    <col min="3" max="3" width="10.5703125" style="1" bestFit="1" customWidth="1"/>
    <col min="4" max="4" width="20.28515625" style="1" bestFit="1" customWidth="1"/>
    <col min="5" max="5" width="7" style="1" bestFit="1" customWidth="1"/>
    <col min="6" max="6" width="6.5703125" style="1" bestFit="1" customWidth="1"/>
    <col min="7" max="7" width="7.7109375" style="1" bestFit="1" customWidth="1"/>
    <col min="8" max="8" width="7" style="1" bestFit="1" customWidth="1"/>
    <col min="9" max="9" width="6.5703125" style="1" bestFit="1" customWidth="1"/>
    <col min="10" max="11" width="10.85546875" style="1" bestFit="1" customWidth="1"/>
    <col min="12" max="12" width="12.85546875" style="1" bestFit="1" customWidth="1"/>
    <col min="13" max="13" width="10.5703125" style="1" bestFit="1" customWidth="1"/>
    <col min="14" max="14" width="16" style="1" bestFit="1" customWidth="1"/>
    <col min="15" max="15" width="17.85546875" style="1" bestFit="1" customWidth="1"/>
    <col min="16" max="16" width="15.42578125" style="1" bestFit="1" customWidth="1"/>
    <col min="17" max="17" width="7" style="1" bestFit="1" customWidth="1"/>
    <col min="18" max="18" width="6.5703125" style="1" bestFit="1" customWidth="1"/>
    <col min="19" max="19" width="7.7109375" style="1" bestFit="1" customWidth="1"/>
    <col min="20" max="20" width="9.42578125" style="1" bestFit="1" customWidth="1"/>
    <col min="21" max="16384" width="9.140625" style="1"/>
  </cols>
  <sheetData>
    <row r="1" spans="1:20" ht="21" x14ac:dyDescent="0.35">
      <c r="A1" s="2" t="s">
        <v>90</v>
      </c>
      <c r="B1" s="2"/>
      <c r="C1" s="2"/>
      <c r="D1" s="2"/>
      <c r="E1" s="2"/>
      <c r="F1" s="2"/>
      <c r="G1" s="2"/>
      <c r="L1" s="2"/>
      <c r="M1" s="2"/>
      <c r="N1" s="2"/>
      <c r="O1" s="2"/>
      <c r="P1" s="2"/>
      <c r="Q1" s="2"/>
      <c r="R1" s="2"/>
      <c r="S1" s="2"/>
    </row>
    <row r="2" spans="1:20" ht="21" x14ac:dyDescent="0.35">
      <c r="A2" s="2"/>
      <c r="B2" s="2"/>
      <c r="C2" s="2"/>
      <c r="D2" s="2"/>
      <c r="E2" s="2"/>
      <c r="F2" s="2"/>
      <c r="G2" s="2"/>
      <c r="L2" s="2"/>
      <c r="M2" s="2"/>
      <c r="N2" s="2"/>
      <c r="O2" s="2"/>
      <c r="P2" s="2"/>
      <c r="Q2" s="2"/>
      <c r="R2" s="2"/>
      <c r="S2" s="2"/>
    </row>
    <row r="3" spans="1:20" ht="21" x14ac:dyDescent="0.35">
      <c r="A3" s="96" t="s">
        <v>7</v>
      </c>
      <c r="B3" s="105" t="s">
        <v>37</v>
      </c>
      <c r="C3" s="105"/>
      <c r="D3" s="105"/>
      <c r="E3" s="106" t="s">
        <v>30</v>
      </c>
      <c r="F3" s="107"/>
      <c r="G3" s="108"/>
      <c r="H3" s="106" t="s">
        <v>40</v>
      </c>
      <c r="I3" s="107"/>
      <c r="J3" s="107"/>
      <c r="K3" s="108"/>
      <c r="L3" s="106" t="s">
        <v>38</v>
      </c>
      <c r="M3" s="107"/>
      <c r="N3" s="107"/>
      <c r="O3" s="107"/>
      <c r="P3" s="108"/>
      <c r="Q3" s="119" t="s">
        <v>42</v>
      </c>
      <c r="R3" s="120"/>
      <c r="S3" s="121"/>
      <c r="T3" s="113" t="s">
        <v>8</v>
      </c>
    </row>
    <row r="4" spans="1:20" x14ac:dyDescent="0.3">
      <c r="A4" s="104"/>
      <c r="B4" s="113" t="s">
        <v>29</v>
      </c>
      <c r="C4" s="113" t="s">
        <v>34</v>
      </c>
      <c r="D4" s="115" t="s">
        <v>31</v>
      </c>
      <c r="E4" s="113" t="s">
        <v>22</v>
      </c>
      <c r="F4" s="116" t="s">
        <v>39</v>
      </c>
      <c r="G4" s="116" t="s">
        <v>25</v>
      </c>
      <c r="H4" s="105" t="s">
        <v>41</v>
      </c>
      <c r="I4" s="105"/>
      <c r="J4" s="105"/>
      <c r="K4" s="61" t="s">
        <v>79</v>
      </c>
      <c r="L4" s="117" t="s">
        <v>32</v>
      </c>
      <c r="M4" s="109" t="s">
        <v>33</v>
      </c>
      <c r="N4" s="109" t="s">
        <v>35</v>
      </c>
      <c r="O4" s="111" t="s">
        <v>36</v>
      </c>
      <c r="P4" s="111" t="s">
        <v>80</v>
      </c>
      <c r="Q4" s="122"/>
      <c r="R4" s="123"/>
      <c r="S4" s="124"/>
      <c r="T4" s="109"/>
    </row>
    <row r="5" spans="1:20" x14ac:dyDescent="0.3">
      <c r="A5" s="104"/>
      <c r="B5" s="110"/>
      <c r="C5" s="110"/>
      <c r="D5" s="112"/>
      <c r="E5" s="110"/>
      <c r="F5" s="116"/>
      <c r="G5" s="116"/>
      <c r="H5" s="60" t="s">
        <v>22</v>
      </c>
      <c r="I5" s="61" t="s">
        <v>39</v>
      </c>
      <c r="J5" s="61" t="s">
        <v>23</v>
      </c>
      <c r="K5" s="61" t="s">
        <v>25</v>
      </c>
      <c r="L5" s="118"/>
      <c r="M5" s="110"/>
      <c r="N5" s="110"/>
      <c r="O5" s="112"/>
      <c r="P5" s="112"/>
      <c r="Q5" s="60" t="s">
        <v>22</v>
      </c>
      <c r="R5" s="61" t="s">
        <v>39</v>
      </c>
      <c r="S5" s="61" t="s">
        <v>25</v>
      </c>
      <c r="T5" s="114"/>
    </row>
    <row r="6" spans="1:20" x14ac:dyDescent="0.3">
      <c r="A6" s="17" t="s">
        <v>89</v>
      </c>
      <c r="B6" s="17"/>
      <c r="C6" s="17"/>
      <c r="D6" s="17"/>
      <c r="E6" s="34">
        <v>13</v>
      </c>
      <c r="F6" s="34">
        <v>68</v>
      </c>
      <c r="G6" s="34">
        <v>10</v>
      </c>
      <c r="H6" s="38">
        <v>4</v>
      </c>
      <c r="I6" s="38">
        <v>216</v>
      </c>
      <c r="J6" s="38" t="s">
        <v>160</v>
      </c>
      <c r="K6" s="38">
        <v>184</v>
      </c>
      <c r="L6" s="34">
        <v>26</v>
      </c>
      <c r="M6" s="34">
        <v>14</v>
      </c>
      <c r="N6" s="34">
        <v>19</v>
      </c>
      <c r="O6" s="34">
        <v>133</v>
      </c>
      <c r="P6" s="34" t="s">
        <v>160</v>
      </c>
      <c r="Q6" s="17"/>
      <c r="R6" s="17"/>
      <c r="S6" s="17"/>
      <c r="T6" s="59">
        <v>670</v>
      </c>
    </row>
    <row r="7" spans="1:20" x14ac:dyDescent="0.3">
      <c r="A7" s="17"/>
      <c r="B7" s="17"/>
      <c r="C7" s="17"/>
      <c r="D7" s="17"/>
      <c r="E7" s="17"/>
      <c r="F7" s="17"/>
      <c r="G7" s="17"/>
      <c r="H7" s="18"/>
      <c r="I7" s="18"/>
      <c r="J7" s="18"/>
      <c r="K7" s="18"/>
      <c r="L7" s="17"/>
      <c r="M7" s="17"/>
      <c r="N7" s="17"/>
      <c r="O7" s="17"/>
      <c r="P7" s="17"/>
      <c r="Q7" s="17"/>
      <c r="R7" s="17"/>
      <c r="S7" s="17"/>
      <c r="T7" s="18"/>
    </row>
    <row r="8" spans="1:20" x14ac:dyDescent="0.3">
      <c r="A8" s="16"/>
      <c r="B8" s="16"/>
      <c r="C8" s="16"/>
      <c r="D8" s="16"/>
      <c r="E8" s="16"/>
      <c r="F8" s="16"/>
      <c r="G8" s="16"/>
      <c r="H8" s="19"/>
      <c r="I8" s="20"/>
      <c r="J8" s="20"/>
      <c r="K8" s="20"/>
      <c r="L8" s="16"/>
      <c r="M8" s="16"/>
      <c r="N8" s="16"/>
      <c r="O8" s="16"/>
      <c r="P8" s="16"/>
      <c r="Q8" s="16"/>
      <c r="R8" s="16"/>
      <c r="S8" s="16"/>
      <c r="T8" s="20"/>
    </row>
    <row r="9" spans="1:20" x14ac:dyDescent="0.3">
      <c r="A9" s="21"/>
      <c r="B9" s="21"/>
      <c r="C9" s="21"/>
      <c r="D9" s="21"/>
      <c r="E9" s="21"/>
      <c r="F9" s="21"/>
      <c r="G9" s="21"/>
      <c r="H9" s="22"/>
      <c r="I9" s="22"/>
      <c r="J9" s="22"/>
      <c r="K9" s="22"/>
      <c r="L9" s="21"/>
      <c r="M9" s="21"/>
      <c r="N9" s="21"/>
      <c r="O9" s="21"/>
      <c r="P9" s="21"/>
      <c r="Q9" s="21"/>
      <c r="R9" s="21"/>
      <c r="S9" s="21"/>
      <c r="T9" s="22"/>
    </row>
    <row r="10" spans="1:20" x14ac:dyDescent="0.3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</row>
    <row r="11" spans="1:20" ht="21" x14ac:dyDescent="0.35">
      <c r="A11" s="15"/>
      <c r="B11" s="15"/>
      <c r="C11" s="15"/>
      <c r="D11" s="15"/>
      <c r="E11" s="15"/>
      <c r="F11" s="15"/>
      <c r="G11" s="15"/>
      <c r="H11" s="18"/>
      <c r="I11" s="18"/>
      <c r="J11" s="18"/>
      <c r="K11" s="18"/>
      <c r="L11" s="15"/>
      <c r="M11" s="15"/>
      <c r="N11" s="15"/>
      <c r="O11" s="15"/>
      <c r="P11" s="15"/>
      <c r="Q11" s="15"/>
      <c r="R11" s="15"/>
      <c r="S11" s="15"/>
      <c r="T11" s="18"/>
    </row>
    <row r="12" spans="1:20" ht="21" x14ac:dyDescent="0.35">
      <c r="A12" s="23"/>
      <c r="B12" s="23"/>
      <c r="C12" s="23"/>
      <c r="D12" s="23"/>
      <c r="E12" s="23"/>
      <c r="F12" s="23"/>
      <c r="G12" s="23"/>
      <c r="L12" s="23"/>
      <c r="M12" s="23"/>
      <c r="N12" s="23"/>
      <c r="O12" s="23"/>
      <c r="P12" s="23"/>
      <c r="Q12" s="23"/>
      <c r="R12" s="23"/>
      <c r="S12" s="23"/>
    </row>
    <row r="13" spans="1:20" x14ac:dyDescent="0.3">
      <c r="A13" s="24" t="s">
        <v>97</v>
      </c>
    </row>
    <row r="14" spans="1:20" x14ac:dyDescent="0.3">
      <c r="A14" s="1" t="s">
        <v>172</v>
      </c>
    </row>
  </sheetData>
  <mergeCells count="19">
    <mergeCell ref="T3:T5"/>
    <mergeCell ref="B4:B5"/>
    <mergeCell ref="C4:C5"/>
    <mergeCell ref="D4:D5"/>
    <mergeCell ref="E4:E5"/>
    <mergeCell ref="F4:F5"/>
    <mergeCell ref="G4:G5"/>
    <mergeCell ref="H4:J4"/>
    <mergeCell ref="L4:L5"/>
    <mergeCell ref="M4:M5"/>
    <mergeCell ref="Q3:S4"/>
    <mergeCell ref="A3:A5"/>
    <mergeCell ref="B3:D3"/>
    <mergeCell ref="E3:G3"/>
    <mergeCell ref="H3:K3"/>
    <mergeCell ref="L3:P3"/>
    <mergeCell ref="N4:N5"/>
    <mergeCell ref="O4:O5"/>
    <mergeCell ref="P4:P5"/>
  </mergeCells>
  <pageMargins left="0.19685039370078741" right="0.15748031496062992" top="0.74803149606299213" bottom="0.74803149606299213" header="0.31496062992125984" footer="0.31496062992125984"/>
  <pageSetup paperSize="9" scale="67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-0.499984740745262"/>
    <pageSetUpPr fitToPage="1"/>
  </sheetPr>
  <dimension ref="A1:O13"/>
  <sheetViews>
    <sheetView workbookViewId="0">
      <selection activeCell="G9" sqref="G9"/>
    </sheetView>
  </sheetViews>
  <sheetFormatPr defaultRowHeight="18.75" x14ac:dyDescent="0.3"/>
  <cols>
    <col min="1" max="1" width="26.140625" style="25" customWidth="1"/>
    <col min="2" max="5" width="9.140625" style="25"/>
    <col min="6" max="9" width="13.140625" style="25" customWidth="1"/>
    <col min="10" max="10" width="9.140625" style="25"/>
    <col min="11" max="11" width="13.28515625" style="25" customWidth="1"/>
    <col min="12" max="12" width="12.42578125" style="25" customWidth="1"/>
    <col min="13" max="13" width="13.42578125" style="25" customWidth="1"/>
    <col min="14" max="14" width="12.7109375" style="25" customWidth="1"/>
    <col min="15" max="15" width="11.85546875" style="25" customWidth="1"/>
    <col min="16" max="16384" width="9.140625" style="25"/>
  </cols>
  <sheetData>
    <row r="1" spans="1:15" x14ac:dyDescent="0.3">
      <c r="A1" s="24" t="s">
        <v>91</v>
      </c>
    </row>
    <row r="2" spans="1:15" x14ac:dyDescent="0.3">
      <c r="A2" s="130" t="s">
        <v>77</v>
      </c>
      <c r="B2" s="130"/>
      <c r="C2" s="130"/>
      <c r="D2" s="130"/>
      <c r="E2" s="130"/>
    </row>
    <row r="3" spans="1:15" x14ac:dyDescent="0.3">
      <c r="A3" s="131" t="s">
        <v>50</v>
      </c>
      <c r="B3" s="133" t="s">
        <v>67</v>
      </c>
      <c r="C3" s="133"/>
      <c r="D3" s="133"/>
      <c r="E3" s="133"/>
      <c r="F3" s="125" t="s">
        <v>72</v>
      </c>
      <c r="G3" s="126"/>
      <c r="H3" s="126"/>
      <c r="I3" s="126"/>
      <c r="J3" s="127"/>
      <c r="K3" s="125" t="s">
        <v>75</v>
      </c>
      <c r="L3" s="126"/>
      <c r="M3" s="126"/>
      <c r="N3" s="126"/>
      <c r="O3" s="127"/>
    </row>
    <row r="4" spans="1:15" ht="35.25" customHeight="1" x14ac:dyDescent="0.3">
      <c r="A4" s="132"/>
      <c r="B4" s="134" t="s">
        <v>68</v>
      </c>
      <c r="C4" s="134" t="s">
        <v>69</v>
      </c>
      <c r="D4" s="134" t="s">
        <v>20</v>
      </c>
      <c r="E4" s="134" t="s">
        <v>21</v>
      </c>
      <c r="F4" s="116" t="s">
        <v>73</v>
      </c>
      <c r="G4" s="116"/>
      <c r="H4" s="113" t="s">
        <v>70</v>
      </c>
      <c r="I4" s="113" t="s">
        <v>71</v>
      </c>
      <c r="J4" s="128" t="s">
        <v>44</v>
      </c>
      <c r="K4" s="116" t="s">
        <v>73</v>
      </c>
      <c r="L4" s="116"/>
      <c r="M4" s="113" t="s">
        <v>70</v>
      </c>
      <c r="N4" s="113" t="s">
        <v>71</v>
      </c>
      <c r="O4" s="128" t="s">
        <v>44</v>
      </c>
    </row>
    <row r="5" spans="1:15" ht="36.75" customHeight="1" x14ac:dyDescent="0.3">
      <c r="A5" s="132"/>
      <c r="B5" s="135"/>
      <c r="C5" s="135"/>
      <c r="D5" s="135"/>
      <c r="E5" s="135"/>
      <c r="F5" s="26" t="s">
        <v>45</v>
      </c>
      <c r="G5" s="27" t="s">
        <v>46</v>
      </c>
      <c r="H5" s="110"/>
      <c r="I5" s="110"/>
      <c r="J5" s="129"/>
      <c r="K5" s="26" t="s">
        <v>45</v>
      </c>
      <c r="L5" s="27" t="s">
        <v>46</v>
      </c>
      <c r="M5" s="110"/>
      <c r="N5" s="110"/>
      <c r="O5" s="129"/>
    </row>
    <row r="6" spans="1:15" x14ac:dyDescent="0.3">
      <c r="A6" s="17" t="s">
        <v>89</v>
      </c>
      <c r="B6" s="75">
        <v>121</v>
      </c>
      <c r="C6" s="75">
        <v>190</v>
      </c>
      <c r="D6" s="75">
        <v>278</v>
      </c>
      <c r="E6" s="75">
        <v>81</v>
      </c>
      <c r="F6" s="75">
        <v>44</v>
      </c>
      <c r="G6" s="75">
        <v>138</v>
      </c>
      <c r="H6" s="75">
        <v>93</v>
      </c>
      <c r="I6" s="75">
        <v>28</v>
      </c>
      <c r="J6" s="76">
        <v>303</v>
      </c>
      <c r="K6" s="75">
        <v>51</v>
      </c>
      <c r="L6" s="75">
        <v>227</v>
      </c>
      <c r="M6" s="75">
        <v>83</v>
      </c>
      <c r="N6" s="75">
        <v>6</v>
      </c>
      <c r="O6" s="76">
        <v>367</v>
      </c>
    </row>
    <row r="7" spans="1:15" x14ac:dyDescent="0.3">
      <c r="A7" s="17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</row>
    <row r="8" spans="1:15" x14ac:dyDescent="0.3">
      <c r="A8" s="16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</row>
    <row r="9" spans="1:15" x14ac:dyDescent="0.3">
      <c r="A9" s="29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</row>
    <row r="10" spans="1:15" x14ac:dyDescent="0.3">
      <c r="A10" s="16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</row>
    <row r="11" spans="1:15" x14ac:dyDescent="0.3">
      <c r="A11" s="30"/>
    </row>
    <row r="12" spans="1:15" ht="25.5" customHeight="1" x14ac:dyDescent="0.3">
      <c r="A12" s="24" t="s">
        <v>97</v>
      </c>
    </row>
    <row r="13" spans="1:15" x14ac:dyDescent="0.3">
      <c r="A13" s="3" t="s">
        <v>86</v>
      </c>
    </row>
  </sheetData>
  <mergeCells count="17">
    <mergeCell ref="A2:E2"/>
    <mergeCell ref="A3:A5"/>
    <mergeCell ref="B3:E3"/>
    <mergeCell ref="F3:J3"/>
    <mergeCell ref="B4:B5"/>
    <mergeCell ref="C4:C5"/>
    <mergeCell ref="D4:D5"/>
    <mergeCell ref="J4:J5"/>
    <mergeCell ref="E4:E5"/>
    <mergeCell ref="H4:H5"/>
    <mergeCell ref="I4:I5"/>
    <mergeCell ref="F4:G4"/>
    <mergeCell ref="K3:O3"/>
    <mergeCell ref="M4:M5"/>
    <mergeCell ref="N4:N5"/>
    <mergeCell ref="O4:O5"/>
    <mergeCell ref="K4:L4"/>
  </mergeCells>
  <pageMargins left="0.7" right="0.7" top="0.75" bottom="0.75" header="0.3" footer="0.3"/>
  <pageSetup scale="71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 tint="-0.499984740745262"/>
  </sheetPr>
  <dimension ref="A1:AG14"/>
  <sheetViews>
    <sheetView workbookViewId="0">
      <selection activeCell="F17" sqref="F17"/>
    </sheetView>
  </sheetViews>
  <sheetFormatPr defaultRowHeight="21.75" x14ac:dyDescent="0.5"/>
  <cols>
    <col min="1" max="1" width="22.5703125" customWidth="1"/>
    <col min="3" max="6" width="7" customWidth="1"/>
    <col min="7" max="7" width="6.140625" customWidth="1"/>
    <col min="8" max="11" width="7" customWidth="1"/>
    <col min="12" max="12" width="6.140625" customWidth="1"/>
    <col min="13" max="16" width="7" customWidth="1"/>
    <col min="17" max="17" width="6.140625" customWidth="1"/>
    <col min="18" max="21" width="7" customWidth="1"/>
    <col min="22" max="22" width="6.140625" customWidth="1"/>
    <col min="23" max="26" width="7" customWidth="1"/>
    <col min="27" max="27" width="6.140625" customWidth="1"/>
    <col min="28" max="31" width="7" customWidth="1"/>
    <col min="32" max="32" width="6.140625" customWidth="1"/>
    <col min="33" max="33" width="6.28515625" customWidth="1"/>
  </cols>
  <sheetData>
    <row r="1" spans="1:33" ht="23.25" x14ac:dyDescent="0.5">
      <c r="A1" s="2" t="s">
        <v>92</v>
      </c>
      <c r="B1" s="2"/>
      <c r="C1" s="2"/>
      <c r="D1" s="2"/>
      <c r="E1" s="2"/>
      <c r="F1" s="2"/>
      <c r="G1" s="2"/>
      <c r="H1" s="1"/>
      <c r="I1" s="2"/>
      <c r="J1" s="2"/>
      <c r="K1" s="2"/>
      <c r="L1" s="2"/>
      <c r="M1" s="1"/>
      <c r="N1" s="2"/>
      <c r="O1" s="2"/>
      <c r="P1" s="2"/>
      <c r="Q1" s="2"/>
      <c r="R1" s="2"/>
      <c r="S1" s="2"/>
      <c r="T1" s="2"/>
      <c r="U1" s="2"/>
      <c r="V1" s="2"/>
      <c r="W1" s="1"/>
      <c r="X1" s="2"/>
      <c r="Y1" s="2"/>
      <c r="Z1" s="2"/>
      <c r="AA1" s="2"/>
      <c r="AB1" s="1"/>
      <c r="AC1" s="2"/>
      <c r="AD1" s="2"/>
      <c r="AE1" s="2"/>
      <c r="AF1" s="2"/>
      <c r="AG1" s="1"/>
    </row>
    <row r="2" spans="1:33" x14ac:dyDescent="0.5">
      <c r="A2" s="1"/>
      <c r="B2" s="1"/>
      <c r="C2" s="1"/>
      <c r="D2" s="1"/>
      <c r="E2" s="1"/>
      <c r="F2" s="1"/>
      <c r="G2" s="1"/>
      <c r="H2" s="3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x14ac:dyDescent="0.5">
      <c r="A3" s="94" t="s">
        <v>49</v>
      </c>
      <c r="B3" s="113" t="s">
        <v>28</v>
      </c>
      <c r="C3" s="138" t="s">
        <v>14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</row>
    <row r="4" spans="1:33" ht="21.75" customHeight="1" x14ac:dyDescent="0.5">
      <c r="A4" s="136"/>
      <c r="B4" s="109"/>
      <c r="C4" s="99" t="s">
        <v>15</v>
      </c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1"/>
    </row>
    <row r="5" spans="1:33" x14ac:dyDescent="0.5">
      <c r="A5" s="136"/>
      <c r="B5" s="109"/>
      <c r="C5" s="139" t="s">
        <v>16</v>
      </c>
      <c r="D5" s="140"/>
      <c r="E5" s="140"/>
      <c r="F5" s="140"/>
      <c r="G5" s="141"/>
      <c r="H5" s="139" t="s">
        <v>17</v>
      </c>
      <c r="I5" s="140"/>
      <c r="J5" s="140"/>
      <c r="K5" s="140"/>
      <c r="L5" s="141"/>
      <c r="M5" s="142" t="s">
        <v>18</v>
      </c>
      <c r="N5" s="142"/>
      <c r="O5" s="142"/>
      <c r="P5" s="142"/>
      <c r="Q5" s="142"/>
      <c r="R5" s="142" t="s">
        <v>19</v>
      </c>
      <c r="S5" s="142"/>
      <c r="T5" s="142"/>
      <c r="U5" s="142"/>
      <c r="V5" s="142"/>
      <c r="W5" s="140" t="s">
        <v>130</v>
      </c>
      <c r="X5" s="140"/>
      <c r="Y5" s="140"/>
      <c r="Z5" s="140"/>
      <c r="AA5" s="141"/>
      <c r="AB5" s="140" t="s">
        <v>131</v>
      </c>
      <c r="AC5" s="140"/>
      <c r="AD5" s="140"/>
      <c r="AE5" s="140"/>
      <c r="AF5" s="141"/>
      <c r="AG5" s="113" t="s">
        <v>173</v>
      </c>
    </row>
    <row r="6" spans="1:33" ht="60" x14ac:dyDescent="0.5">
      <c r="A6" s="137"/>
      <c r="B6" s="110"/>
      <c r="C6" s="92" t="s">
        <v>45</v>
      </c>
      <c r="D6" s="92" t="s">
        <v>74</v>
      </c>
      <c r="E6" s="92" t="s">
        <v>47</v>
      </c>
      <c r="F6" s="92" t="s">
        <v>48</v>
      </c>
      <c r="G6" s="93" t="s">
        <v>44</v>
      </c>
      <c r="H6" s="92" t="s">
        <v>45</v>
      </c>
      <c r="I6" s="92" t="s">
        <v>74</v>
      </c>
      <c r="J6" s="92" t="s">
        <v>47</v>
      </c>
      <c r="K6" s="92" t="s">
        <v>48</v>
      </c>
      <c r="L6" s="93" t="s">
        <v>44</v>
      </c>
      <c r="M6" s="92" t="s">
        <v>45</v>
      </c>
      <c r="N6" s="92" t="s">
        <v>74</v>
      </c>
      <c r="O6" s="92" t="s">
        <v>47</v>
      </c>
      <c r="P6" s="92" t="s">
        <v>48</v>
      </c>
      <c r="Q6" s="93" t="s">
        <v>44</v>
      </c>
      <c r="R6" s="92" t="s">
        <v>45</v>
      </c>
      <c r="S6" s="92" t="s">
        <v>74</v>
      </c>
      <c r="T6" s="92" t="s">
        <v>47</v>
      </c>
      <c r="U6" s="92" t="s">
        <v>48</v>
      </c>
      <c r="V6" s="93" t="s">
        <v>44</v>
      </c>
      <c r="W6" s="92" t="s">
        <v>45</v>
      </c>
      <c r="X6" s="92" t="s">
        <v>74</v>
      </c>
      <c r="Y6" s="92" t="s">
        <v>47</v>
      </c>
      <c r="Z6" s="92" t="s">
        <v>48</v>
      </c>
      <c r="AA6" s="93" t="s">
        <v>44</v>
      </c>
      <c r="AB6" s="92" t="s">
        <v>45</v>
      </c>
      <c r="AC6" s="92" t="s">
        <v>74</v>
      </c>
      <c r="AD6" s="92" t="s">
        <v>47</v>
      </c>
      <c r="AE6" s="92" t="s">
        <v>48</v>
      </c>
      <c r="AF6" s="93" t="s">
        <v>44</v>
      </c>
      <c r="AG6" s="103"/>
    </row>
    <row r="7" spans="1:33" x14ac:dyDescent="0.5">
      <c r="A7" s="17" t="s">
        <v>89</v>
      </c>
      <c r="B7" s="34">
        <v>48</v>
      </c>
      <c r="C7" s="34">
        <f>293+30</f>
        <v>323</v>
      </c>
      <c r="D7" s="34">
        <f>349+238+84+58</f>
        <v>729</v>
      </c>
      <c r="E7" s="34">
        <f>155-51+161-30+25+19-11</f>
        <v>268</v>
      </c>
      <c r="F7" s="34">
        <f>11+51</f>
        <v>62</v>
      </c>
      <c r="G7" s="73">
        <f>F7+E7+D7+C7</f>
        <v>1382</v>
      </c>
      <c r="H7" s="34">
        <f>267+41</f>
        <v>308</v>
      </c>
      <c r="I7" s="34">
        <f>303+200+63+46</f>
        <v>612</v>
      </c>
      <c r="J7" s="34">
        <f>137-64+187-41+14-8+9</f>
        <v>234</v>
      </c>
      <c r="K7" s="34">
        <f>8+64</f>
        <v>72</v>
      </c>
      <c r="L7" s="73">
        <f>SUM(H7:K7)</f>
        <v>1226</v>
      </c>
      <c r="M7" s="34">
        <f>232+40</f>
        <v>272</v>
      </c>
      <c r="N7" s="34">
        <f>303+224+50+33</f>
        <v>610</v>
      </c>
      <c r="O7" s="34">
        <f>127-35+205-40+20-11</f>
        <v>266</v>
      </c>
      <c r="P7" s="34">
        <f>11+35</f>
        <v>46</v>
      </c>
      <c r="Q7" s="73">
        <f>SUM(M7:P7)</f>
        <v>1194</v>
      </c>
      <c r="R7" s="72">
        <f>260+25</f>
        <v>285</v>
      </c>
      <c r="S7" s="72">
        <f>362+218+51+35</f>
        <v>666</v>
      </c>
      <c r="T7" s="72">
        <f>131-39+184-25</f>
        <v>251</v>
      </c>
      <c r="U7" s="72">
        <f>14+39</f>
        <v>53</v>
      </c>
      <c r="V7" s="73">
        <f>SUM(R7:U7)</f>
        <v>1255</v>
      </c>
      <c r="W7" s="34">
        <f>302+27</f>
        <v>329</v>
      </c>
      <c r="X7" s="72">
        <f>17+4</f>
        <v>21</v>
      </c>
      <c r="Y7" s="72">
        <v>11</v>
      </c>
      <c r="Z7" s="72">
        <v>3</v>
      </c>
      <c r="AA7" s="73">
        <f>SUM(W7:Z7)</f>
        <v>364</v>
      </c>
      <c r="AB7" s="34">
        <v>8</v>
      </c>
      <c r="AC7" s="72">
        <f>53+24+17+4</f>
        <v>98</v>
      </c>
      <c r="AD7" s="72">
        <f>65-2+83+3+11</f>
        <v>160</v>
      </c>
      <c r="AE7" s="72">
        <f>2</f>
        <v>2</v>
      </c>
      <c r="AF7" s="73">
        <f>SUM(AB7:AE7)</f>
        <v>268</v>
      </c>
      <c r="AG7" s="74">
        <f>AA7+V7+Q7+L7+G7+AF7</f>
        <v>5689</v>
      </c>
    </row>
    <row r="8" spans="1:33" x14ac:dyDescent="0.5">
      <c r="A8" s="17"/>
      <c r="B8" s="17"/>
      <c r="C8" s="17"/>
      <c r="D8" s="17"/>
      <c r="E8" s="17"/>
      <c r="F8" s="17"/>
      <c r="G8" s="32"/>
      <c r="H8" s="17"/>
      <c r="I8" s="17"/>
      <c r="J8" s="17"/>
      <c r="K8" s="17"/>
      <c r="L8" s="32"/>
      <c r="M8" s="17"/>
      <c r="N8" s="17"/>
      <c r="O8" s="17"/>
      <c r="P8" s="17"/>
      <c r="Q8" s="32"/>
      <c r="R8" s="32"/>
      <c r="S8" s="32"/>
      <c r="T8" s="32"/>
      <c r="U8" s="32"/>
      <c r="V8" s="32"/>
      <c r="W8" s="17"/>
      <c r="X8" s="32"/>
      <c r="Y8" s="32"/>
      <c r="Z8" s="32"/>
      <c r="AA8" s="32"/>
      <c r="AB8" s="17"/>
      <c r="AC8" s="32"/>
      <c r="AD8" s="32"/>
      <c r="AE8" s="32"/>
      <c r="AF8" s="32"/>
      <c r="AG8" s="33"/>
    </row>
    <row r="9" spans="1:33" x14ac:dyDescent="0.5">
      <c r="A9" s="14"/>
      <c r="B9" s="14"/>
      <c r="C9" s="14"/>
      <c r="D9" s="14"/>
      <c r="E9" s="14"/>
      <c r="F9" s="14"/>
      <c r="G9" s="20"/>
      <c r="H9" s="14"/>
      <c r="I9" s="14"/>
      <c r="J9" s="14"/>
      <c r="K9" s="14"/>
      <c r="L9" s="20"/>
      <c r="M9" s="14"/>
      <c r="N9" s="14"/>
      <c r="O9" s="14"/>
      <c r="P9" s="14"/>
      <c r="Q9" s="20"/>
      <c r="R9" s="20"/>
      <c r="S9" s="20"/>
      <c r="T9" s="20"/>
      <c r="U9" s="20"/>
      <c r="V9" s="20"/>
      <c r="W9" s="14"/>
      <c r="X9" s="20"/>
      <c r="Y9" s="20"/>
      <c r="Z9" s="20"/>
      <c r="AA9" s="19"/>
      <c r="AB9" s="14"/>
      <c r="AC9" s="20"/>
      <c r="AD9" s="20"/>
      <c r="AE9" s="20"/>
      <c r="AF9" s="19"/>
      <c r="AG9" s="33"/>
    </row>
    <row r="10" spans="1:33" x14ac:dyDescent="0.5">
      <c r="A10" s="17"/>
      <c r="B10" s="34"/>
      <c r="C10" s="34"/>
      <c r="D10" s="34"/>
      <c r="E10" s="34"/>
      <c r="F10" s="34"/>
      <c r="G10" s="35"/>
      <c r="H10" s="34"/>
      <c r="I10" s="34"/>
      <c r="J10" s="34"/>
      <c r="K10" s="34"/>
      <c r="L10" s="35"/>
      <c r="M10" s="34"/>
      <c r="N10" s="34"/>
      <c r="O10" s="34"/>
      <c r="P10" s="34"/>
      <c r="Q10" s="35"/>
      <c r="R10" s="35"/>
      <c r="S10" s="35"/>
      <c r="T10" s="35"/>
      <c r="U10" s="35"/>
      <c r="V10" s="35"/>
      <c r="W10" s="34"/>
      <c r="X10" s="35"/>
      <c r="Y10" s="35"/>
      <c r="Z10" s="35"/>
      <c r="AA10" s="35"/>
      <c r="AB10" s="34"/>
      <c r="AC10" s="35"/>
      <c r="AD10" s="35"/>
      <c r="AE10" s="35"/>
      <c r="AF10" s="35"/>
      <c r="AG10" s="36"/>
    </row>
    <row r="11" spans="1:33" x14ac:dyDescent="0.5">
      <c r="A11" s="16"/>
      <c r="B11" s="16"/>
      <c r="C11" s="16"/>
      <c r="D11" s="16"/>
      <c r="E11" s="16"/>
      <c r="F11" s="16"/>
      <c r="G11" s="35"/>
      <c r="H11" s="16"/>
      <c r="I11" s="16"/>
      <c r="J11" s="16"/>
      <c r="K11" s="16"/>
      <c r="L11" s="35"/>
      <c r="M11" s="16"/>
      <c r="N11" s="16"/>
      <c r="O11" s="16"/>
      <c r="P11" s="16"/>
      <c r="Q11" s="35"/>
      <c r="R11" s="35"/>
      <c r="S11" s="35"/>
      <c r="T11" s="35"/>
      <c r="U11" s="35"/>
      <c r="V11" s="35"/>
      <c r="W11" s="16"/>
      <c r="X11" s="35"/>
      <c r="Y11" s="35"/>
      <c r="Z11" s="35"/>
      <c r="AA11" s="35"/>
      <c r="AB11" s="16"/>
      <c r="AC11" s="35"/>
      <c r="AD11" s="35"/>
      <c r="AE11" s="35"/>
      <c r="AF11" s="35"/>
      <c r="AG11" s="36"/>
    </row>
    <row r="12" spans="1:33" x14ac:dyDescent="0.5">
      <c r="A12" s="16"/>
      <c r="B12" s="16"/>
      <c r="C12" s="16"/>
      <c r="D12" s="16"/>
      <c r="E12" s="16"/>
      <c r="F12" s="16"/>
      <c r="G12" s="54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3" x14ac:dyDescent="0.5">
      <c r="A13" s="1"/>
      <c r="B13" s="1"/>
      <c r="C13" s="1"/>
      <c r="D13" s="1"/>
      <c r="E13" s="1"/>
      <c r="F13" s="1"/>
      <c r="G13" s="1"/>
      <c r="H13" s="3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x14ac:dyDescent="0.5">
      <c r="A14" s="24" t="s">
        <v>97</v>
      </c>
      <c r="B14" s="1"/>
      <c r="C14" s="1"/>
      <c r="D14" s="1"/>
      <c r="E14" s="1"/>
      <c r="F14" s="1"/>
      <c r="G14" s="1"/>
      <c r="H14" s="3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</sheetData>
  <mergeCells count="11">
    <mergeCell ref="A3:A6"/>
    <mergeCell ref="B3:B6"/>
    <mergeCell ref="C3:AG3"/>
    <mergeCell ref="C4:AG4"/>
    <mergeCell ref="C5:G5"/>
    <mergeCell ref="H5:L5"/>
    <mergeCell ref="M5:Q5"/>
    <mergeCell ref="W5:AA5"/>
    <mergeCell ref="AG5:AG6"/>
    <mergeCell ref="R5:V5"/>
    <mergeCell ref="AB5:AF5"/>
  </mergeCells>
  <pageMargins left="0.15748031496062992" right="0.15748031496062992" top="0.74803149606299213" bottom="0.74803149606299213" header="0.31496062992125984" footer="0.31496062992125984"/>
  <pageSetup paperSize="9" scale="65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 tint="-0.499984740745262"/>
  </sheetPr>
  <dimension ref="A1:O14"/>
  <sheetViews>
    <sheetView workbookViewId="0">
      <selection activeCell="F18" sqref="F18"/>
    </sheetView>
  </sheetViews>
  <sheetFormatPr defaultRowHeight="21.75" x14ac:dyDescent="0.5"/>
  <cols>
    <col min="1" max="1" width="23.140625" customWidth="1"/>
    <col min="12" max="12" width="10.5703125" bestFit="1" customWidth="1"/>
    <col min="13" max="13" width="12.28515625" bestFit="1" customWidth="1"/>
  </cols>
  <sheetData>
    <row r="1" spans="1:15" ht="23.25" x14ac:dyDescent="0.5">
      <c r="A1" s="2" t="s">
        <v>92</v>
      </c>
      <c r="B1" s="2"/>
      <c r="C1" s="2"/>
      <c r="D1" s="2"/>
      <c r="E1" s="2"/>
      <c r="F1" s="2"/>
      <c r="G1" s="1"/>
      <c r="H1" s="2"/>
      <c r="I1" s="2"/>
      <c r="J1" s="2"/>
      <c r="K1" s="2"/>
      <c r="L1" s="1"/>
      <c r="M1" s="1"/>
      <c r="N1" s="1"/>
      <c r="O1" s="1"/>
    </row>
    <row r="2" spans="1:15" x14ac:dyDescent="0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5">
      <c r="A3" s="94" t="s">
        <v>49</v>
      </c>
      <c r="B3" s="143" t="s">
        <v>14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4"/>
      <c r="O3" s="113" t="s">
        <v>8</v>
      </c>
    </row>
    <row r="4" spans="1:15" x14ac:dyDescent="0.5">
      <c r="A4" s="136"/>
      <c r="B4" s="100" t="s">
        <v>24</v>
      </c>
      <c r="C4" s="100"/>
      <c r="D4" s="100"/>
      <c r="E4" s="100"/>
      <c r="F4" s="100"/>
      <c r="G4" s="100"/>
      <c r="H4" s="100"/>
      <c r="I4" s="100"/>
      <c r="J4" s="100"/>
      <c r="K4" s="101"/>
      <c r="L4" s="145" t="s">
        <v>27</v>
      </c>
      <c r="M4" s="96" t="s">
        <v>43</v>
      </c>
      <c r="N4" s="102" t="s">
        <v>81</v>
      </c>
      <c r="O4" s="114"/>
    </row>
    <row r="5" spans="1:15" x14ac:dyDescent="0.5">
      <c r="A5" s="136"/>
      <c r="B5" s="100" t="s">
        <v>20</v>
      </c>
      <c r="C5" s="100"/>
      <c r="D5" s="100"/>
      <c r="E5" s="100"/>
      <c r="F5" s="101"/>
      <c r="G5" s="99" t="s">
        <v>21</v>
      </c>
      <c r="H5" s="100"/>
      <c r="I5" s="100"/>
      <c r="J5" s="100"/>
      <c r="K5" s="101"/>
      <c r="L5" s="145"/>
      <c r="M5" s="103"/>
      <c r="N5" s="102"/>
      <c r="O5" s="114"/>
    </row>
    <row r="6" spans="1:15" ht="47.25" x14ac:dyDescent="0.5">
      <c r="A6" s="137"/>
      <c r="B6" s="91" t="s">
        <v>45</v>
      </c>
      <c r="C6" s="91" t="s">
        <v>74</v>
      </c>
      <c r="D6" s="91" t="s">
        <v>47</v>
      </c>
      <c r="E6" s="91" t="s">
        <v>48</v>
      </c>
      <c r="F6" s="59" t="s">
        <v>44</v>
      </c>
      <c r="G6" s="91" t="s">
        <v>45</v>
      </c>
      <c r="H6" s="91" t="s">
        <v>74</v>
      </c>
      <c r="I6" s="91" t="s">
        <v>47</v>
      </c>
      <c r="J6" s="91" t="s">
        <v>48</v>
      </c>
      <c r="K6" s="59" t="s">
        <v>44</v>
      </c>
      <c r="L6" s="55"/>
      <c r="M6" s="56"/>
      <c r="N6" s="54"/>
      <c r="O6" s="53"/>
    </row>
    <row r="7" spans="1:15" x14ac:dyDescent="0.5">
      <c r="A7" s="17" t="s">
        <v>89</v>
      </c>
      <c r="B7" s="17"/>
      <c r="C7" s="17">
        <v>17</v>
      </c>
      <c r="D7" s="17"/>
      <c r="E7" s="17"/>
      <c r="F7" s="37">
        <f>SUM(B7:E7)</f>
        <v>17</v>
      </c>
      <c r="G7" s="17"/>
      <c r="H7" s="17"/>
      <c r="I7" s="17"/>
      <c r="J7" s="17"/>
      <c r="K7" s="37"/>
      <c r="L7" s="37"/>
      <c r="M7" s="37"/>
      <c r="N7" s="37"/>
      <c r="O7" s="33">
        <v>17</v>
      </c>
    </row>
    <row r="8" spans="1:15" x14ac:dyDescent="0.5">
      <c r="A8" s="17"/>
      <c r="B8" s="17"/>
      <c r="C8" s="17"/>
      <c r="D8" s="17"/>
      <c r="E8" s="17"/>
      <c r="F8" s="38"/>
      <c r="G8" s="17"/>
      <c r="H8" s="17"/>
      <c r="I8" s="17"/>
      <c r="J8" s="17"/>
      <c r="K8" s="38"/>
      <c r="L8" s="37"/>
      <c r="M8" s="37"/>
      <c r="N8" s="37"/>
      <c r="O8" s="33"/>
    </row>
    <row r="9" spans="1:15" x14ac:dyDescent="0.5">
      <c r="A9" s="14"/>
      <c r="B9" s="14"/>
      <c r="C9" s="14"/>
      <c r="D9" s="14"/>
      <c r="E9" s="14"/>
      <c r="F9" s="39"/>
      <c r="G9" s="14"/>
      <c r="H9" s="14"/>
      <c r="I9" s="14"/>
      <c r="J9" s="14"/>
      <c r="K9" s="39"/>
      <c r="L9" s="40"/>
      <c r="M9" s="40"/>
      <c r="N9" s="40"/>
      <c r="O9" s="19"/>
    </row>
    <row r="10" spans="1:15" x14ac:dyDescent="0.5">
      <c r="A10" s="17"/>
      <c r="B10" s="34"/>
      <c r="C10" s="34"/>
      <c r="D10" s="34"/>
      <c r="E10" s="34"/>
      <c r="F10" s="37"/>
      <c r="G10" s="34"/>
      <c r="H10" s="34"/>
      <c r="I10" s="34"/>
      <c r="J10" s="34"/>
      <c r="K10" s="37"/>
      <c r="L10" s="37"/>
      <c r="M10" s="37"/>
      <c r="N10" s="37"/>
      <c r="O10" s="41"/>
    </row>
    <row r="11" spans="1:15" x14ac:dyDescent="0.5">
      <c r="A11" s="16"/>
      <c r="B11" s="16"/>
      <c r="C11" s="16"/>
      <c r="D11" s="16"/>
      <c r="E11" s="16"/>
      <c r="F11" s="38"/>
      <c r="G11" s="16"/>
      <c r="H11" s="16"/>
      <c r="I11" s="16"/>
      <c r="J11" s="16"/>
      <c r="K11" s="38"/>
      <c r="L11" s="38"/>
      <c r="M11" s="38"/>
      <c r="N11" s="38"/>
      <c r="O11" s="41"/>
    </row>
    <row r="12" spans="1:15" x14ac:dyDescent="0.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x14ac:dyDescent="0.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x14ac:dyDescent="0.5">
      <c r="A14" s="24" t="s">
        <v>97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</sheetData>
  <mergeCells count="9">
    <mergeCell ref="A3:A6"/>
    <mergeCell ref="B3:N3"/>
    <mergeCell ref="O3:O5"/>
    <mergeCell ref="B4:K4"/>
    <mergeCell ref="L4:L5"/>
    <mergeCell ref="M4:M5"/>
    <mergeCell ref="N4:N5"/>
    <mergeCell ref="B5:F5"/>
    <mergeCell ref="G5:K5"/>
  </mergeCells>
  <pageMargins left="0.63" right="0.19685039370078741" top="0.74803149606299213" bottom="0.74803149606299213" header="0.31496062992125984" footer="0.31496062992125984"/>
  <pageSetup paperSize="9" scale="95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6" tint="-0.499984740745262"/>
  </sheetPr>
  <dimension ref="A1:W11"/>
  <sheetViews>
    <sheetView workbookViewId="0">
      <selection activeCell="H19" sqref="H19"/>
    </sheetView>
  </sheetViews>
  <sheetFormatPr defaultColWidth="9.140625" defaultRowHeight="18.75" x14ac:dyDescent="0.3"/>
  <cols>
    <col min="1" max="1" width="24.85546875" style="1" customWidth="1"/>
    <col min="2" max="4" width="10.5703125" style="1" customWidth="1"/>
    <col min="5" max="19" width="7.85546875" style="1" customWidth="1"/>
    <col min="20" max="23" width="9.140625" style="1" customWidth="1"/>
    <col min="24" max="16384" width="9.140625" style="1"/>
  </cols>
  <sheetData>
    <row r="1" spans="1:23" x14ac:dyDescent="0.3">
      <c r="A1" s="42" t="s">
        <v>84</v>
      </c>
    </row>
    <row r="2" spans="1:23" x14ac:dyDescent="0.3">
      <c r="B2" s="43"/>
      <c r="P2" s="43"/>
    </row>
    <row r="3" spans="1:23" ht="45.75" customHeight="1" x14ac:dyDescent="0.3">
      <c r="A3" s="94" t="s">
        <v>50</v>
      </c>
      <c r="B3" s="148" t="s">
        <v>51</v>
      </c>
      <c r="C3" s="102" t="s">
        <v>59</v>
      </c>
      <c r="D3" s="113" t="s">
        <v>60</v>
      </c>
      <c r="E3" s="105" t="s">
        <v>52</v>
      </c>
      <c r="F3" s="105"/>
      <c r="G3" s="105"/>
      <c r="H3" s="105"/>
      <c r="I3" s="105"/>
      <c r="J3" s="105"/>
      <c r="K3" s="105"/>
      <c r="L3" s="147" t="s">
        <v>93</v>
      </c>
      <c r="M3" s="147"/>
      <c r="N3" s="147"/>
      <c r="O3" s="147"/>
      <c r="P3" s="147" t="s">
        <v>94</v>
      </c>
      <c r="Q3" s="147"/>
      <c r="R3" s="147"/>
      <c r="S3" s="147"/>
      <c r="T3" s="146" t="s">
        <v>83</v>
      </c>
      <c r="U3" s="146"/>
      <c r="V3" s="146" t="s">
        <v>95</v>
      </c>
      <c r="W3" s="146"/>
    </row>
    <row r="4" spans="1:23" ht="47.25" x14ac:dyDescent="0.3">
      <c r="A4" s="95"/>
      <c r="B4" s="148"/>
      <c r="C4" s="102"/>
      <c r="D4" s="110"/>
      <c r="E4" s="44" t="s">
        <v>53</v>
      </c>
      <c r="F4" s="45" t="s">
        <v>54</v>
      </c>
      <c r="G4" s="44" t="s">
        <v>55</v>
      </c>
      <c r="H4" s="45" t="s">
        <v>56</v>
      </c>
      <c r="I4" s="44" t="s">
        <v>57</v>
      </c>
      <c r="J4" s="45" t="s">
        <v>81</v>
      </c>
      <c r="K4" s="13" t="s">
        <v>44</v>
      </c>
      <c r="L4" s="13" t="s">
        <v>65</v>
      </c>
      <c r="M4" s="44" t="s">
        <v>61</v>
      </c>
      <c r="N4" s="46" t="s">
        <v>66</v>
      </c>
      <c r="O4" s="47" t="s">
        <v>64</v>
      </c>
      <c r="P4" s="52" t="s">
        <v>65</v>
      </c>
      <c r="Q4" s="44" t="s">
        <v>61</v>
      </c>
      <c r="R4" s="46" t="s">
        <v>66</v>
      </c>
      <c r="S4" s="47" t="s">
        <v>64</v>
      </c>
      <c r="T4" s="59" t="s">
        <v>62</v>
      </c>
      <c r="U4" s="59" t="s">
        <v>63</v>
      </c>
      <c r="V4" s="59" t="s">
        <v>62</v>
      </c>
      <c r="W4" s="59" t="s">
        <v>63</v>
      </c>
    </row>
    <row r="5" spans="1:23" x14ac:dyDescent="0.3">
      <c r="A5" s="17" t="s">
        <v>89</v>
      </c>
      <c r="B5" s="48" t="s">
        <v>58</v>
      </c>
      <c r="C5" s="16"/>
      <c r="D5" s="16"/>
      <c r="E5" s="16"/>
      <c r="F5" s="16"/>
      <c r="G5" s="16"/>
      <c r="H5" s="16"/>
      <c r="I5" s="16"/>
      <c r="J5" s="16"/>
      <c r="K5" s="16"/>
      <c r="L5" s="49">
        <v>1694</v>
      </c>
      <c r="M5" s="49">
        <v>6</v>
      </c>
      <c r="N5" s="49">
        <v>242</v>
      </c>
      <c r="O5" s="49">
        <v>127</v>
      </c>
      <c r="P5" s="48"/>
      <c r="Q5" s="16"/>
      <c r="R5" s="16"/>
      <c r="S5" s="16"/>
      <c r="T5" s="16">
        <v>4.5599999999999996</v>
      </c>
      <c r="U5" s="16"/>
      <c r="V5" s="50"/>
      <c r="W5" s="50"/>
    </row>
    <row r="6" spans="1:23" x14ac:dyDescent="0.3">
      <c r="A6" s="14"/>
      <c r="B6" s="48"/>
      <c r="C6" s="16"/>
      <c r="D6" s="16"/>
      <c r="E6" s="16"/>
      <c r="F6" s="16"/>
      <c r="G6" s="16"/>
      <c r="H6" s="16"/>
      <c r="I6" s="16"/>
      <c r="J6" s="16"/>
      <c r="K6" s="16"/>
      <c r="L6" s="49"/>
      <c r="M6" s="49"/>
      <c r="N6" s="49"/>
      <c r="O6" s="49"/>
      <c r="P6" s="48"/>
      <c r="Q6" s="16"/>
      <c r="R6" s="16"/>
      <c r="S6" s="16"/>
      <c r="T6" s="16"/>
      <c r="U6" s="16"/>
      <c r="V6" s="50"/>
      <c r="W6" s="50"/>
    </row>
    <row r="7" spans="1:23" x14ac:dyDescent="0.3">
      <c r="A7" s="17"/>
      <c r="B7" s="48"/>
      <c r="C7" s="16"/>
      <c r="D7" s="16"/>
      <c r="E7" s="16"/>
      <c r="F7" s="16"/>
      <c r="G7" s="16"/>
      <c r="H7" s="16"/>
      <c r="I7" s="16"/>
      <c r="J7" s="16"/>
      <c r="K7" s="16"/>
      <c r="L7" s="49"/>
      <c r="M7" s="49"/>
      <c r="N7" s="49"/>
      <c r="O7" s="49"/>
      <c r="P7" s="48"/>
      <c r="Q7" s="16"/>
      <c r="R7" s="16"/>
      <c r="S7" s="16"/>
      <c r="T7" s="16"/>
      <c r="U7" s="16"/>
      <c r="V7" s="50"/>
      <c r="W7" s="50"/>
    </row>
    <row r="8" spans="1:23" x14ac:dyDescent="0.3">
      <c r="A8" s="10"/>
      <c r="B8" s="51"/>
      <c r="C8" s="16"/>
      <c r="D8" s="16"/>
      <c r="E8" s="16"/>
      <c r="F8" s="16"/>
      <c r="G8" s="16"/>
      <c r="H8" s="16"/>
      <c r="I8" s="16"/>
      <c r="J8" s="16"/>
      <c r="K8" s="16"/>
      <c r="L8" s="11"/>
      <c r="M8" s="11"/>
      <c r="N8" s="11"/>
      <c r="O8" s="11"/>
      <c r="P8" s="51"/>
      <c r="Q8" s="16"/>
      <c r="R8" s="16"/>
      <c r="S8" s="16"/>
      <c r="T8" s="16"/>
      <c r="U8" s="16"/>
      <c r="V8" s="50"/>
      <c r="W8" s="50"/>
    </row>
    <row r="9" spans="1:23" x14ac:dyDescent="0.3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50"/>
      <c r="W9" s="50"/>
    </row>
    <row r="11" spans="1:23" x14ac:dyDescent="0.3">
      <c r="A11" s="24" t="s">
        <v>82</v>
      </c>
      <c r="L11" s="1" t="s">
        <v>129</v>
      </c>
    </row>
  </sheetData>
  <mergeCells count="9">
    <mergeCell ref="V3:W3"/>
    <mergeCell ref="T3:U3"/>
    <mergeCell ref="L3:O3"/>
    <mergeCell ref="P3:S3"/>
    <mergeCell ref="A3:A4"/>
    <mergeCell ref="B3:B4"/>
    <mergeCell ref="D3:D4"/>
    <mergeCell ref="E3:K3"/>
    <mergeCell ref="C3:C4"/>
  </mergeCells>
  <pageMargins left="0.70866141732283472" right="0.15748031496062992" top="0.74803149606299213" bottom="0.74803149606299213" header="0.31496062992125984" footer="0.31496062992125984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7</vt:i4>
      </vt:variant>
      <vt:variant>
        <vt:lpstr>ช่วงที่มีชื่อ</vt:lpstr>
      </vt:variant>
      <vt:variant>
        <vt:i4>8</vt:i4>
      </vt:variant>
    </vt:vector>
  </HeadingPairs>
  <TitlesOfParts>
    <vt:vector size="15" baseType="lpstr">
      <vt:lpstr>1_ข้อมูลทั่วไป</vt:lpstr>
      <vt:lpstr>2_ผอและรองผอ.</vt:lpstr>
      <vt:lpstr>3_บุคลากรตามตำแหน่ง</vt:lpstr>
      <vt:lpstr>4 การศึกษา</vt:lpstr>
      <vt:lpstr>5_นักศึกษา ป.ตรี</vt:lpstr>
      <vt:lpstr>6_นักศึกษา ป.โท-เอก)</vt:lpstr>
      <vt:lpstr>7. โอกาส</vt:lpstr>
      <vt:lpstr>'1_ข้อมูลทั่วไป'!Print_Area</vt:lpstr>
      <vt:lpstr>'2_ผอและรองผอ.'!Print_Area</vt:lpstr>
      <vt:lpstr>'3_บุคลากรตามตำแหน่ง'!Print_Area</vt:lpstr>
      <vt:lpstr>'4 การศึกษา'!Print_Area</vt:lpstr>
      <vt:lpstr>'5_นักศึกษา ป.ตรี'!Print_Area</vt:lpstr>
      <vt:lpstr>'6_นักศึกษา ป.โท-เอก)'!Print_Area</vt:lpstr>
      <vt:lpstr>'7. โอกาส'!Print_Area</vt:lpstr>
      <vt:lpstr>'1_ข้อมูลทั่วไป'!Print_Titles</vt:lpstr>
    </vt:vector>
  </TitlesOfParts>
  <Company>dove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plan_tew</dc:creator>
  <cp:lastModifiedBy>Windows User</cp:lastModifiedBy>
  <cp:lastPrinted>2019-07-31T03:08:00Z</cp:lastPrinted>
  <dcterms:created xsi:type="dcterms:W3CDTF">2002-01-16T06:25:42Z</dcterms:created>
  <dcterms:modified xsi:type="dcterms:W3CDTF">2019-09-17T06:45:57Z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41aa6731-c8dd-401e-bb73-2937b386d832</vt:lpwstr>
  </property>
</Properties>
</file>